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6885070A-0ED2-41A1-89CB-CF26134C4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9" i="21"/>
  <c r="E18" i="21"/>
  <c r="E19" i="20"/>
  <c r="E18" i="20"/>
  <c r="E19" i="19"/>
  <c r="E18" i="19"/>
  <c r="E19" i="18"/>
  <c r="E18" i="18"/>
  <c r="E19" i="17"/>
  <c r="E18" i="17"/>
  <c r="E19" i="15"/>
  <c r="E18" i="15"/>
  <c r="E19" i="14"/>
  <c r="E19" i="13"/>
  <c r="E18" i="13"/>
  <c r="E19" i="12"/>
  <c r="E18" i="12"/>
  <c r="E19" i="16"/>
  <c r="E18" i="16"/>
  <c r="E19" i="10"/>
  <c r="E18" i="10"/>
  <c r="E19" i="9"/>
  <c r="E18" i="9"/>
  <c r="E19" i="8"/>
  <c r="E18" i="8"/>
  <c r="E19" i="7"/>
  <c r="E18" i="7"/>
  <c r="E18" i="14"/>
  <c r="E19" i="1"/>
  <c r="E18" i="1"/>
  <c r="E19" i="6"/>
  <c r="E18" i="6"/>
  <c r="D20" i="19" l="1"/>
  <c r="D20" i="18"/>
  <c r="E17" i="17"/>
  <c r="D20" i="17"/>
  <c r="E25" i="15"/>
  <c r="D20" i="15"/>
  <c r="E25" i="14"/>
  <c r="D20" i="14"/>
  <c r="E25" i="13"/>
  <c r="D20" i="13"/>
  <c r="D20" i="12"/>
  <c r="D20" i="16"/>
  <c r="E25" i="10"/>
  <c r="D20" i="9"/>
  <c r="E16" i="8"/>
  <c r="E16" i="6"/>
  <c r="E14" i="6"/>
  <c r="D20" i="10"/>
  <c r="E25" i="16"/>
  <c r="E25" i="17"/>
  <c r="E16" i="17"/>
  <c r="E25" i="18"/>
  <c r="E16" i="19"/>
  <c r="E25" i="20"/>
  <c r="E16" i="20"/>
  <c r="E17" i="21"/>
  <c r="E16" i="21"/>
  <c r="E25" i="22"/>
  <c r="D20" i="22"/>
  <c r="E15" i="7" l="1"/>
  <c r="E15" i="9"/>
  <c r="E15" i="10"/>
  <c r="E15" i="16"/>
  <c r="E15" i="13"/>
  <c r="E15" i="14"/>
  <c r="E15" i="15"/>
  <c r="E15" i="18"/>
  <c r="E15" i="19"/>
  <c r="E15" i="20"/>
  <c r="C20" i="21"/>
  <c r="E15" i="22"/>
  <c r="E16" i="16"/>
  <c r="E16" i="12"/>
  <c r="D20" i="20"/>
  <c r="E16" i="14"/>
  <c r="E25" i="6"/>
  <c r="E25" i="7"/>
  <c r="E25" i="8"/>
  <c r="D20" i="6"/>
  <c r="E16" i="9"/>
  <c r="E16" i="10"/>
  <c r="E16" i="15"/>
  <c r="E25" i="9"/>
  <c r="E16" i="7"/>
  <c r="E16" i="13"/>
  <c r="D20" i="7"/>
  <c r="D20" i="8"/>
  <c r="C20" i="6"/>
  <c r="E14" i="7"/>
  <c r="E14" i="8"/>
  <c r="E14" i="9"/>
  <c r="E14" i="10"/>
  <c r="E14" i="16"/>
  <c r="E14" i="12"/>
  <c r="E14" i="13"/>
  <c r="E14" i="14"/>
  <c r="E14" i="15"/>
  <c r="E14" i="17"/>
  <c r="E14" i="18"/>
  <c r="E14" i="19"/>
  <c r="E14" i="20"/>
  <c r="E14" i="21"/>
  <c r="E14" i="22"/>
  <c r="E16" i="18"/>
  <c r="C20" i="14"/>
  <c r="E20" i="14" s="1"/>
  <c r="E25" i="12"/>
  <c r="E25" i="21"/>
  <c r="E25" i="19"/>
  <c r="D20" i="21"/>
  <c r="E15" i="6"/>
  <c r="E16" i="22"/>
  <c r="C20" i="7"/>
  <c r="C20" i="8"/>
  <c r="C20" i="9"/>
  <c r="E20" i="9" s="1"/>
  <c r="C20" i="10"/>
  <c r="E20" i="10" s="1"/>
  <c r="C20" i="16"/>
  <c r="E20" i="16" s="1"/>
  <c r="C20" i="12"/>
  <c r="E20" i="12" s="1"/>
  <c r="C20" i="15"/>
  <c r="E20" i="15" s="1"/>
  <c r="C20" i="17"/>
  <c r="E20" i="17" s="1"/>
  <c r="C20" i="18"/>
  <c r="E20" i="18" s="1"/>
  <c r="C20" i="19"/>
  <c r="E20" i="19" s="1"/>
  <c r="C20" i="20"/>
  <c r="E20" i="20" s="1"/>
  <c r="C20" i="22"/>
  <c r="E20" i="22" s="1"/>
  <c r="C20" i="13"/>
  <c r="E20" i="13" s="1"/>
  <c r="E17" i="12"/>
  <c r="E17" i="8"/>
  <c r="E17" i="22"/>
  <c r="E15" i="21"/>
  <c r="E17" i="18"/>
  <c r="E15" i="17"/>
  <c r="E17" i="13"/>
  <c r="E15" i="12"/>
  <c r="E17" i="9"/>
  <c r="E15" i="8"/>
  <c r="E17" i="6"/>
  <c r="E17" i="19"/>
  <c r="E17" i="14"/>
  <c r="E17" i="10"/>
  <c r="E17" i="20"/>
  <c r="E17" i="15"/>
  <c r="E17" i="16"/>
  <c r="E17" i="7"/>
  <c r="E20" i="21" l="1"/>
  <c r="E20" i="6"/>
  <c r="E20" i="7"/>
  <c r="E20" i="8"/>
  <c r="C169" i="8" l="1"/>
  <c r="C169" i="17"/>
  <c r="C169" i="21"/>
  <c r="D169" i="15"/>
  <c r="D169" i="19"/>
  <c r="D169" i="14"/>
  <c r="D169" i="7"/>
  <c r="D169" i="8"/>
  <c r="C169" i="12"/>
  <c r="D169" i="12"/>
  <c r="D169" i="16"/>
  <c r="D169" i="6"/>
  <c r="D169" i="10"/>
  <c r="D169" i="18"/>
  <c r="D169" i="13"/>
  <c r="D169" i="17"/>
  <c r="C169" i="10"/>
  <c r="C169" i="6"/>
  <c r="C169" i="14"/>
  <c r="C169" i="19"/>
  <c r="D169" i="22"/>
  <c r="D169" i="21"/>
  <c r="D169" i="20"/>
  <c r="D169" i="9"/>
  <c r="C169" i="22"/>
  <c r="C169" i="20"/>
  <c r="C169" i="18"/>
  <c r="C169" i="15"/>
  <c r="C169" i="13"/>
  <c r="C169" i="16"/>
  <c r="C169" i="9"/>
  <c r="C169" i="7"/>
  <c r="L148" i="22" l="1"/>
  <c r="M148" i="22"/>
  <c r="L148" i="21"/>
  <c r="M148" i="20"/>
  <c r="L148" i="19"/>
  <c r="L148" i="17"/>
  <c r="L148" i="15"/>
  <c r="L148" i="12"/>
  <c r="L148" i="10"/>
  <c r="L148" i="8"/>
  <c r="L148" i="7"/>
  <c r="K148" i="20" l="1"/>
  <c r="M148" i="10"/>
  <c r="M148" i="15"/>
  <c r="M148" i="17"/>
  <c r="L148" i="16"/>
  <c r="L148" i="20"/>
  <c r="N148" i="7"/>
  <c r="N148" i="10"/>
  <c r="N148" i="12"/>
  <c r="N148" i="13"/>
  <c r="N148" i="14"/>
  <c r="N148" i="17"/>
  <c r="N148" i="18"/>
  <c r="N148" i="19"/>
  <c r="N148" i="20"/>
  <c r="N148" i="21"/>
  <c r="M148" i="7"/>
  <c r="M148" i="13"/>
  <c r="M148" i="14"/>
  <c r="M148" i="18"/>
  <c r="M148" i="19"/>
  <c r="M148" i="21"/>
  <c r="L148" i="14"/>
  <c r="L148" i="18"/>
  <c r="L148" i="13"/>
  <c r="K148" i="13"/>
  <c r="K148" i="7"/>
  <c r="K148" i="8"/>
  <c r="K148" i="10"/>
  <c r="K148" i="14"/>
  <c r="K148" i="15"/>
  <c r="K148" i="17"/>
  <c r="K148" i="18"/>
  <c r="K148" i="19"/>
  <c r="N148" i="22"/>
  <c r="M148" i="8"/>
  <c r="M148" i="16"/>
  <c r="M148" i="12"/>
  <c r="N148" i="8"/>
  <c r="N148" i="15"/>
  <c r="N148" i="16"/>
  <c r="K148" i="21"/>
  <c r="K148" i="22"/>
  <c r="K148" i="12"/>
  <c r="K148" i="16"/>
  <c r="L148" i="6"/>
  <c r="K148" i="1"/>
  <c r="K148" i="6" l="1"/>
  <c r="N148" i="1"/>
  <c r="M148" i="1"/>
  <c r="L148" i="1"/>
  <c r="N148" i="6"/>
  <c r="M148" i="6"/>
  <c r="E159" i="22" l="1"/>
  <c r="E158" i="22"/>
  <c r="M147" i="22"/>
  <c r="L147" i="22"/>
  <c r="N146" i="22"/>
  <c r="M146" i="22"/>
  <c r="L146" i="22"/>
  <c r="K146" i="22"/>
  <c r="M145" i="22"/>
  <c r="L145" i="22"/>
  <c r="K145" i="22"/>
  <c r="J150" i="22"/>
  <c r="I150" i="22"/>
  <c r="G150" i="22"/>
  <c r="F150" i="22"/>
  <c r="E150" i="22"/>
  <c r="D150" i="22"/>
  <c r="C150" i="22"/>
  <c r="J149" i="22"/>
  <c r="G149" i="22"/>
  <c r="D149" i="22"/>
  <c r="C149" i="22"/>
  <c r="M133" i="22"/>
  <c r="L133" i="22"/>
  <c r="N132" i="22"/>
  <c r="M132" i="22"/>
  <c r="L132" i="22"/>
  <c r="K132" i="22"/>
  <c r="J135" i="22"/>
  <c r="I135" i="22"/>
  <c r="H135" i="22"/>
  <c r="G135" i="22"/>
  <c r="F135" i="22"/>
  <c r="E135" i="22"/>
  <c r="D135" i="22"/>
  <c r="K131" i="22"/>
  <c r="N130" i="22"/>
  <c r="M130" i="22"/>
  <c r="L130" i="22"/>
  <c r="K130" i="22"/>
  <c r="M129" i="22"/>
  <c r="L129" i="22"/>
  <c r="J134" i="22"/>
  <c r="I134" i="22"/>
  <c r="H134" i="22"/>
  <c r="G134" i="22"/>
  <c r="F134" i="22"/>
  <c r="E134" i="22"/>
  <c r="D134" i="22"/>
  <c r="C134" i="22"/>
  <c r="E112" i="22"/>
  <c r="E77" i="22"/>
  <c r="E76" i="22"/>
  <c r="E223" i="22"/>
  <c r="E214" i="22"/>
  <c r="E213" i="22"/>
  <c r="E212" i="22"/>
  <c r="E210" i="22"/>
  <c r="E209" i="22"/>
  <c r="E207" i="22"/>
  <c r="E200" i="22"/>
  <c r="E199" i="22"/>
  <c r="E198" i="22"/>
  <c r="E197" i="22"/>
  <c r="E185" i="22"/>
  <c r="E184" i="22"/>
  <c r="E182" i="22"/>
  <c r="E180" i="22"/>
  <c r="E179" i="22"/>
  <c r="E178" i="22"/>
  <c r="E168" i="22"/>
  <c r="H149" i="22"/>
  <c r="N145" i="22"/>
  <c r="H150" i="22"/>
  <c r="B11" i="22"/>
  <c r="E214" i="21"/>
  <c r="E213" i="21"/>
  <c r="E212" i="21"/>
  <c r="E198" i="21"/>
  <c r="L147" i="21"/>
  <c r="M146" i="21"/>
  <c r="L146" i="21"/>
  <c r="L145" i="21"/>
  <c r="J150" i="21"/>
  <c r="I150" i="21"/>
  <c r="H150" i="21"/>
  <c r="F150" i="21"/>
  <c r="E150" i="21"/>
  <c r="L144" i="21"/>
  <c r="K144" i="21"/>
  <c r="J149" i="21"/>
  <c r="I149" i="21"/>
  <c r="H149" i="21"/>
  <c r="G149" i="21"/>
  <c r="D149" i="21"/>
  <c r="C149" i="21"/>
  <c r="N132" i="21"/>
  <c r="M132" i="21"/>
  <c r="L132" i="21"/>
  <c r="K132" i="21"/>
  <c r="J135" i="21"/>
  <c r="I135" i="21"/>
  <c r="H135" i="21"/>
  <c r="G135" i="21"/>
  <c r="E135" i="21"/>
  <c r="D135" i="21"/>
  <c r="N130" i="21"/>
  <c r="M130" i="21"/>
  <c r="L130" i="21"/>
  <c r="K130" i="21"/>
  <c r="L129" i="21"/>
  <c r="I134" i="21"/>
  <c r="H134" i="21"/>
  <c r="G134" i="21"/>
  <c r="E134" i="21"/>
  <c r="D134" i="21"/>
  <c r="C134" i="21"/>
  <c r="E76" i="21"/>
  <c r="E207" i="21"/>
  <c r="B11" i="21"/>
  <c r="M129" i="21" l="1"/>
  <c r="E72" i="22"/>
  <c r="M133" i="21"/>
  <c r="E35" i="22"/>
  <c r="N129" i="22"/>
  <c r="N133" i="22"/>
  <c r="K129" i="22"/>
  <c r="K133" i="22"/>
  <c r="C135" i="21"/>
  <c r="K135" i="21" s="1"/>
  <c r="F135" i="21"/>
  <c r="N135" i="21" s="1"/>
  <c r="E113" i="22"/>
  <c r="C50" i="22"/>
  <c r="E48" i="22"/>
  <c r="E70" i="22"/>
  <c r="E74" i="22"/>
  <c r="E90" i="22"/>
  <c r="E114" i="22"/>
  <c r="F134" i="21"/>
  <c r="D160" i="22"/>
  <c r="E91" i="21"/>
  <c r="E184" i="21"/>
  <c r="E180" i="21"/>
  <c r="E210" i="21"/>
  <c r="E37" i="22"/>
  <c r="E47" i="22"/>
  <c r="E221" i="21"/>
  <c r="C160" i="22"/>
  <c r="E157" i="22"/>
  <c r="E37" i="21"/>
  <c r="E44" i="21"/>
  <c r="E114" i="21"/>
  <c r="K147" i="22"/>
  <c r="E200" i="21"/>
  <c r="J134" i="21"/>
  <c r="K147" i="21"/>
  <c r="M143" i="22"/>
  <c r="N143" i="22"/>
  <c r="N147" i="22"/>
  <c r="M147" i="21"/>
  <c r="I149" i="22"/>
  <c r="N147" i="21"/>
  <c r="E166" i="21"/>
  <c r="K133" i="21"/>
  <c r="N133" i="21"/>
  <c r="N146" i="21"/>
  <c r="E158" i="21"/>
  <c r="E181" i="21"/>
  <c r="E185" i="21"/>
  <c r="E222" i="21"/>
  <c r="E159" i="21"/>
  <c r="K129" i="21"/>
  <c r="N129" i="21"/>
  <c r="E113" i="21"/>
  <c r="E92" i="21"/>
  <c r="E73" i="22"/>
  <c r="E77" i="21"/>
  <c r="D50" i="21"/>
  <c r="D51" i="21"/>
  <c r="D50" i="22"/>
  <c r="E45" i="22"/>
  <c r="E71" i="22"/>
  <c r="E75" i="22"/>
  <c r="E91" i="22"/>
  <c r="G150" i="21"/>
  <c r="E36" i="22"/>
  <c r="D51" i="22"/>
  <c r="E223" i="21"/>
  <c r="E48" i="21"/>
  <c r="E74" i="21"/>
  <c r="E209" i="21"/>
  <c r="E44" i="22"/>
  <c r="E92" i="22"/>
  <c r="M150" i="22"/>
  <c r="K146" i="21"/>
  <c r="C160" i="21"/>
  <c r="D93" i="22"/>
  <c r="L134" i="21"/>
  <c r="L133" i="21"/>
  <c r="L149" i="21"/>
  <c r="D160" i="21"/>
  <c r="E208" i="21"/>
  <c r="E36" i="21"/>
  <c r="C51" i="21"/>
  <c r="E72" i="21"/>
  <c r="E112" i="21"/>
  <c r="M143" i="21"/>
  <c r="M145" i="21"/>
  <c r="D150" i="21"/>
  <c r="L150" i="21" s="1"/>
  <c r="D93" i="21"/>
  <c r="K149" i="22"/>
  <c r="M128" i="21"/>
  <c r="E167" i="21"/>
  <c r="E35" i="21"/>
  <c r="E71" i="21"/>
  <c r="E75" i="21"/>
  <c r="E157" i="21"/>
  <c r="E179" i="21"/>
  <c r="E183" i="21"/>
  <c r="E149" i="22"/>
  <c r="E222" i="22"/>
  <c r="E46" i="22"/>
  <c r="L149" i="22"/>
  <c r="N145" i="21"/>
  <c r="E199" i="21"/>
  <c r="E46" i="21"/>
  <c r="E73" i="21"/>
  <c r="K145" i="21"/>
  <c r="E170" i="21"/>
  <c r="E169" i="22"/>
  <c r="E183" i="22"/>
  <c r="E34" i="22"/>
  <c r="E45" i="21"/>
  <c r="N143" i="21"/>
  <c r="E34" i="21"/>
  <c r="C50" i="21"/>
  <c r="E70" i="21"/>
  <c r="E90" i="21"/>
  <c r="E178" i="21"/>
  <c r="E182" i="21"/>
  <c r="E197" i="21"/>
  <c r="E166" i="22"/>
  <c r="E181" i="22"/>
  <c r="E208" i="22"/>
  <c r="E221" i="22"/>
  <c r="K144" i="22"/>
  <c r="L144" i="22"/>
  <c r="N144" i="22"/>
  <c r="M135" i="22"/>
  <c r="N135" i="22"/>
  <c r="L135" i="22"/>
  <c r="N134" i="22"/>
  <c r="M134" i="22"/>
  <c r="C51" i="22"/>
  <c r="K134" i="22"/>
  <c r="L150" i="22"/>
  <c r="E170" i="22"/>
  <c r="L134" i="22"/>
  <c r="N150" i="22"/>
  <c r="K150" i="22"/>
  <c r="M128" i="22"/>
  <c r="K128" i="22"/>
  <c r="M144" i="22"/>
  <c r="L128" i="22"/>
  <c r="F149" i="22"/>
  <c r="N149" i="22" s="1"/>
  <c r="E167" i="22"/>
  <c r="C93" i="22"/>
  <c r="C135" i="22"/>
  <c r="K135" i="22" s="1"/>
  <c r="L131" i="22"/>
  <c r="E171" i="22"/>
  <c r="K143" i="22"/>
  <c r="N128" i="22"/>
  <c r="M131" i="22"/>
  <c r="L143" i="22"/>
  <c r="N131" i="22"/>
  <c r="E168" i="21"/>
  <c r="K149" i="21"/>
  <c r="M144" i="21"/>
  <c r="N144" i="21"/>
  <c r="C150" i="21"/>
  <c r="M150" i="21"/>
  <c r="M134" i="21"/>
  <c r="L135" i="21"/>
  <c r="N150" i="21"/>
  <c r="K134" i="21"/>
  <c r="M135" i="21"/>
  <c r="K143" i="21"/>
  <c r="K128" i="21"/>
  <c r="E149" i="21"/>
  <c r="M149" i="21" s="1"/>
  <c r="E47" i="21"/>
  <c r="L128" i="21"/>
  <c r="F149" i="21"/>
  <c r="N149" i="21" s="1"/>
  <c r="N128" i="21"/>
  <c r="L143" i="21"/>
  <c r="K131" i="21"/>
  <c r="L131" i="21"/>
  <c r="E171" i="21"/>
  <c r="M131" i="21"/>
  <c r="C93" i="21"/>
  <c r="N131" i="21"/>
  <c r="E214" i="20"/>
  <c r="E213" i="20"/>
  <c r="E185" i="20"/>
  <c r="E184" i="20"/>
  <c r="E159" i="20"/>
  <c r="L147" i="20"/>
  <c r="L145" i="20"/>
  <c r="J150" i="20"/>
  <c r="I150" i="20"/>
  <c r="H150" i="20"/>
  <c r="G150" i="20"/>
  <c r="F150" i="20"/>
  <c r="E150" i="20"/>
  <c r="D150" i="20"/>
  <c r="C150" i="20"/>
  <c r="I149" i="20"/>
  <c r="H149" i="20"/>
  <c r="D149" i="20"/>
  <c r="J135" i="20"/>
  <c r="I135" i="20"/>
  <c r="H135" i="20"/>
  <c r="G135" i="20"/>
  <c r="F135" i="20"/>
  <c r="M131" i="20"/>
  <c r="D135" i="20"/>
  <c r="C135" i="20"/>
  <c r="N130" i="20"/>
  <c r="M130" i="20"/>
  <c r="L130" i="20"/>
  <c r="K130" i="20"/>
  <c r="N129" i="20"/>
  <c r="M129" i="20"/>
  <c r="L129" i="20"/>
  <c r="K129" i="20"/>
  <c r="J134" i="20"/>
  <c r="I134" i="20"/>
  <c r="H134" i="20"/>
  <c r="G134" i="20"/>
  <c r="E134" i="20"/>
  <c r="D134" i="20"/>
  <c r="C134" i="20"/>
  <c r="E76" i="20"/>
  <c r="E35" i="20"/>
  <c r="E207" i="20"/>
  <c r="B11" i="20"/>
  <c r="E158" i="20" l="1"/>
  <c r="E181" i="20"/>
  <c r="M133" i="20"/>
  <c r="E212" i="20"/>
  <c r="E50" i="21"/>
  <c r="E50" i="22"/>
  <c r="E160" i="22"/>
  <c r="E77" i="20"/>
  <c r="E198" i="20"/>
  <c r="E160" i="21"/>
  <c r="N134" i="21"/>
  <c r="E166" i="20"/>
  <c r="E93" i="22"/>
  <c r="K150" i="21"/>
  <c r="E183" i="20"/>
  <c r="E70" i="20"/>
  <c r="E74" i="20"/>
  <c r="E90" i="20"/>
  <c r="E182" i="20"/>
  <c r="E208" i="20"/>
  <c r="E223" i="20"/>
  <c r="E210" i="20"/>
  <c r="E51" i="21"/>
  <c r="K143" i="20"/>
  <c r="K146" i="20"/>
  <c r="K147" i="20"/>
  <c r="M149" i="22"/>
  <c r="M147" i="20"/>
  <c r="L146" i="20"/>
  <c r="M143" i="20"/>
  <c r="M145" i="20"/>
  <c r="M146" i="20"/>
  <c r="N143" i="20"/>
  <c r="N146" i="20"/>
  <c r="N147" i="20"/>
  <c r="E167" i="20"/>
  <c r="E92" i="20"/>
  <c r="E180" i="20"/>
  <c r="E199" i="20"/>
  <c r="E221" i="20"/>
  <c r="N128" i="20"/>
  <c r="K132" i="20"/>
  <c r="K133" i="20"/>
  <c r="L132" i="20"/>
  <c r="L133" i="20"/>
  <c r="N133" i="20"/>
  <c r="N132" i="20"/>
  <c r="M132" i="20"/>
  <c r="E44" i="20"/>
  <c r="E209" i="20"/>
  <c r="K145" i="20"/>
  <c r="E51" i="22"/>
  <c r="J149" i="20"/>
  <c r="D160" i="20"/>
  <c r="E91" i="20"/>
  <c r="E114" i="20"/>
  <c r="E73" i="20"/>
  <c r="E200" i="20"/>
  <c r="E222" i="20"/>
  <c r="N145" i="20"/>
  <c r="L143" i="20"/>
  <c r="E157" i="20"/>
  <c r="C160" i="20"/>
  <c r="D51" i="20"/>
  <c r="E45" i="20"/>
  <c r="E71" i="20"/>
  <c r="E179" i="20"/>
  <c r="E169" i="21"/>
  <c r="M150" i="20"/>
  <c r="N144" i="20"/>
  <c r="E178" i="20"/>
  <c r="G149" i="20"/>
  <c r="E93" i="21"/>
  <c r="E37" i="20"/>
  <c r="E47" i="20"/>
  <c r="E36" i="20"/>
  <c r="E46" i="20"/>
  <c r="E34" i="20"/>
  <c r="C50" i="20"/>
  <c r="E48" i="20"/>
  <c r="E72" i="20"/>
  <c r="K150" i="20"/>
  <c r="E112" i="20"/>
  <c r="N135" i="20"/>
  <c r="D93" i="20"/>
  <c r="E75" i="20"/>
  <c r="E197" i="20"/>
  <c r="E113" i="20"/>
  <c r="C149" i="20"/>
  <c r="E168" i="20"/>
  <c r="L149" i="20"/>
  <c r="L150" i="20"/>
  <c r="N150" i="20"/>
  <c r="F149" i="20"/>
  <c r="E149" i="20"/>
  <c r="M149" i="20" s="1"/>
  <c r="E135" i="20"/>
  <c r="M135" i="20" s="1"/>
  <c r="M134" i="20"/>
  <c r="K134" i="20"/>
  <c r="K135" i="20"/>
  <c r="L134" i="20"/>
  <c r="L135" i="20"/>
  <c r="F134" i="20"/>
  <c r="N134" i="20" s="1"/>
  <c r="C51" i="20"/>
  <c r="K131" i="20"/>
  <c r="K144" i="20"/>
  <c r="E170" i="20"/>
  <c r="L131" i="20"/>
  <c r="M144" i="20"/>
  <c r="D50" i="20"/>
  <c r="C93" i="20"/>
  <c r="M128" i="20"/>
  <c r="N131" i="20"/>
  <c r="E171" i="20"/>
  <c r="L144" i="20"/>
  <c r="K128" i="20"/>
  <c r="L128" i="20"/>
  <c r="E160" i="20" l="1"/>
  <c r="K149" i="20"/>
  <c r="N149" i="20"/>
  <c r="E169" i="20"/>
  <c r="E51" i="20"/>
  <c r="E50" i="20"/>
  <c r="E93" i="20"/>
  <c r="E214" i="19" l="1"/>
  <c r="E213" i="19"/>
  <c r="E212" i="19"/>
  <c r="E198" i="19"/>
  <c r="E184" i="19"/>
  <c r="E181" i="19"/>
  <c r="M147" i="19"/>
  <c r="L147" i="19"/>
  <c r="M146" i="19"/>
  <c r="L146" i="19"/>
  <c r="L145" i="19"/>
  <c r="J150" i="19"/>
  <c r="I150" i="19"/>
  <c r="G150" i="19"/>
  <c r="M144" i="19"/>
  <c r="D150" i="19"/>
  <c r="J149" i="19"/>
  <c r="I149" i="19"/>
  <c r="G149" i="19"/>
  <c r="M143" i="19"/>
  <c r="D149" i="19"/>
  <c r="C149" i="19"/>
  <c r="M132" i="19"/>
  <c r="L132" i="19"/>
  <c r="I135" i="19"/>
  <c r="H135" i="19"/>
  <c r="F135" i="19"/>
  <c r="E135" i="19"/>
  <c r="D135" i="19"/>
  <c r="C135" i="19"/>
  <c r="N130" i="19"/>
  <c r="M130" i="19"/>
  <c r="L130" i="19"/>
  <c r="K130" i="19"/>
  <c r="N129" i="19"/>
  <c r="M129" i="19"/>
  <c r="L129" i="19"/>
  <c r="J134" i="19"/>
  <c r="I134" i="19"/>
  <c r="H134" i="19"/>
  <c r="E134" i="19"/>
  <c r="D134" i="19"/>
  <c r="E76" i="19"/>
  <c r="E48" i="19"/>
  <c r="E207" i="19"/>
  <c r="H150" i="19"/>
  <c r="H149" i="19"/>
  <c r="B11" i="19"/>
  <c r="K132" i="19" l="1"/>
  <c r="E77" i="19"/>
  <c r="N132" i="19"/>
  <c r="E34" i="19"/>
  <c r="E159" i="19"/>
  <c r="E70" i="19"/>
  <c r="E74" i="19"/>
  <c r="E114" i="19"/>
  <c r="E179" i="19"/>
  <c r="J135" i="19"/>
  <c r="N135" i="19" s="1"/>
  <c r="G135" i="19"/>
  <c r="K135" i="19" s="1"/>
  <c r="E210" i="19"/>
  <c r="E36" i="19"/>
  <c r="E72" i="19"/>
  <c r="E92" i="19"/>
  <c r="E113" i="19"/>
  <c r="E208" i="19"/>
  <c r="E223" i="19"/>
  <c r="G134" i="19"/>
  <c r="L133" i="19"/>
  <c r="E180" i="19"/>
  <c r="E209" i="19"/>
  <c r="E200" i="19"/>
  <c r="E197" i="19"/>
  <c r="E166" i="19"/>
  <c r="K147" i="19"/>
  <c r="D160" i="19"/>
  <c r="E182" i="19"/>
  <c r="N143" i="19"/>
  <c r="N147" i="19"/>
  <c r="M133" i="19"/>
  <c r="E45" i="19"/>
  <c r="E91" i="19"/>
  <c r="K146" i="19"/>
  <c r="C160" i="19"/>
  <c r="E170" i="19"/>
  <c r="E199" i="19"/>
  <c r="E221" i="19"/>
  <c r="E37" i="19"/>
  <c r="E73" i="19"/>
  <c r="E158" i="19"/>
  <c r="E185" i="19"/>
  <c r="E222" i="19"/>
  <c r="N128" i="19"/>
  <c r="N133" i="19"/>
  <c r="N144" i="19"/>
  <c r="N145" i="19"/>
  <c r="N146" i="19"/>
  <c r="D50" i="19"/>
  <c r="L143" i="19"/>
  <c r="C51" i="19"/>
  <c r="C50" i="19"/>
  <c r="C93" i="19"/>
  <c r="K131" i="19"/>
  <c r="C134" i="19"/>
  <c r="M128" i="19"/>
  <c r="D51" i="19"/>
  <c r="L150" i="19"/>
  <c r="E183" i="19"/>
  <c r="E112" i="19"/>
  <c r="K133" i="19"/>
  <c r="E90" i="19"/>
  <c r="E171" i="19"/>
  <c r="K145" i="19"/>
  <c r="F150" i="19"/>
  <c r="N150" i="19" s="1"/>
  <c r="M145" i="19"/>
  <c r="E150" i="19"/>
  <c r="M150" i="19" s="1"/>
  <c r="E35" i="19"/>
  <c r="E71" i="19"/>
  <c r="E75" i="19"/>
  <c r="E178" i="19"/>
  <c r="C150" i="19"/>
  <c r="K150" i="19" s="1"/>
  <c r="K143" i="19"/>
  <c r="K129" i="19"/>
  <c r="L134" i="19"/>
  <c r="M134" i="19"/>
  <c r="E46" i="19"/>
  <c r="K149" i="19"/>
  <c r="L135" i="19"/>
  <c r="L149" i="19"/>
  <c r="M135" i="19"/>
  <c r="K144" i="19"/>
  <c r="E47" i="19"/>
  <c r="L131" i="19"/>
  <c r="L144" i="19"/>
  <c r="E167" i="19"/>
  <c r="M131" i="19"/>
  <c r="E149" i="19"/>
  <c r="M149" i="19" s="1"/>
  <c r="E157" i="19"/>
  <c r="F134" i="19"/>
  <c r="N134" i="19" s="1"/>
  <c r="N131" i="19"/>
  <c r="F149" i="19"/>
  <c r="N149" i="19" s="1"/>
  <c r="D93" i="19"/>
  <c r="K128" i="19"/>
  <c r="E168" i="19"/>
  <c r="E44" i="19"/>
  <c r="L128" i="19"/>
  <c r="E160" i="19" l="1"/>
  <c r="K134" i="19"/>
  <c r="E51" i="19"/>
  <c r="E50" i="19"/>
  <c r="E93" i="19"/>
  <c r="E169" i="19"/>
  <c r="E214" i="18" l="1"/>
  <c r="E212" i="18"/>
  <c r="E198" i="18"/>
  <c r="L147" i="18"/>
  <c r="L146" i="18"/>
  <c r="L145" i="18"/>
  <c r="J150" i="18"/>
  <c r="I150" i="18"/>
  <c r="F150" i="18"/>
  <c r="D150" i="18"/>
  <c r="C150" i="18"/>
  <c r="J149" i="18"/>
  <c r="H149" i="18"/>
  <c r="L143" i="18"/>
  <c r="M132" i="18"/>
  <c r="I135" i="18"/>
  <c r="H135" i="18"/>
  <c r="E135" i="18"/>
  <c r="D135" i="18"/>
  <c r="M130" i="18"/>
  <c r="L130" i="18"/>
  <c r="M129" i="18"/>
  <c r="C134" i="18"/>
  <c r="E76" i="18"/>
  <c r="E207" i="18"/>
  <c r="H150" i="18"/>
  <c r="F149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30" i="18" l="1"/>
  <c r="L132" i="18"/>
  <c r="E179" i="18"/>
  <c r="E183" i="18"/>
  <c r="E178" i="18"/>
  <c r="E213" i="18"/>
  <c r="K130" i="18"/>
  <c r="E197" i="18"/>
  <c r="E208" i="18"/>
  <c r="E181" i="18"/>
  <c r="E185" i="18"/>
  <c r="E70" i="18"/>
  <c r="E74" i="18"/>
  <c r="E114" i="18"/>
  <c r="N133" i="18"/>
  <c r="E72" i="18"/>
  <c r="E92" i="18"/>
  <c r="E112" i="18"/>
  <c r="J134" i="18"/>
  <c r="L129" i="18"/>
  <c r="E184" i="18"/>
  <c r="E209" i="18"/>
  <c r="C160" i="17"/>
  <c r="E166" i="18"/>
  <c r="D160" i="18"/>
  <c r="C135" i="18"/>
  <c r="F135" i="18"/>
  <c r="E35" i="18"/>
  <c r="E45" i="18"/>
  <c r="K129" i="18"/>
  <c r="K132" i="18"/>
  <c r="K133" i="18"/>
  <c r="K143" i="18"/>
  <c r="K145" i="18"/>
  <c r="K146" i="18"/>
  <c r="K147" i="18"/>
  <c r="C160" i="18"/>
  <c r="E167" i="18"/>
  <c r="D160" i="17"/>
  <c r="E200" i="18"/>
  <c r="E222" i="18"/>
  <c r="M145" i="18"/>
  <c r="M128" i="18"/>
  <c r="M133" i="18"/>
  <c r="M143" i="18"/>
  <c r="I149" i="18"/>
  <c r="J135" i="18"/>
  <c r="D134" i="18"/>
  <c r="E37" i="18"/>
  <c r="E47" i="18"/>
  <c r="E150" i="18"/>
  <c r="M150" i="18" s="1"/>
  <c r="L144" i="18"/>
  <c r="E46" i="18"/>
  <c r="E71" i="18"/>
  <c r="E75" i="18"/>
  <c r="D93" i="18"/>
  <c r="L133" i="18"/>
  <c r="E180" i="18"/>
  <c r="E221" i="18"/>
  <c r="I134" i="18"/>
  <c r="N128" i="18"/>
  <c r="N129" i="18"/>
  <c r="N132" i="18"/>
  <c r="N145" i="18"/>
  <c r="N146" i="18"/>
  <c r="N147" i="18"/>
  <c r="E158" i="18"/>
  <c r="E34" i="18"/>
  <c r="E48" i="18"/>
  <c r="E73" i="18"/>
  <c r="E77" i="18"/>
  <c r="E113" i="18"/>
  <c r="G135" i="18"/>
  <c r="E159" i="18"/>
  <c r="E182" i="18"/>
  <c r="E223" i="18"/>
  <c r="E157" i="18"/>
  <c r="E168" i="18"/>
  <c r="M146" i="18"/>
  <c r="M147" i="18"/>
  <c r="E199" i="18"/>
  <c r="E210" i="18"/>
  <c r="L135" i="18"/>
  <c r="N144" i="18"/>
  <c r="H134" i="18"/>
  <c r="G149" i="18"/>
  <c r="E170" i="18"/>
  <c r="D50" i="18"/>
  <c r="E36" i="18"/>
  <c r="C93" i="18"/>
  <c r="G150" i="18"/>
  <c r="K150" i="18" s="1"/>
  <c r="N149" i="18"/>
  <c r="M144" i="18"/>
  <c r="C149" i="18"/>
  <c r="M135" i="18"/>
  <c r="G134" i="18"/>
  <c r="K134" i="18" s="1"/>
  <c r="E91" i="18"/>
  <c r="D51" i="18"/>
  <c r="C50" i="18"/>
  <c r="L150" i="18"/>
  <c r="N150" i="18"/>
  <c r="E90" i="18"/>
  <c r="F134" i="18"/>
  <c r="N143" i="18"/>
  <c r="E44" i="18"/>
  <c r="C51" i="18"/>
  <c r="K131" i="18"/>
  <c r="K144" i="18"/>
  <c r="L131" i="18"/>
  <c r="D149" i="18"/>
  <c r="L149" i="18" s="1"/>
  <c r="E134" i="18"/>
  <c r="M131" i="18"/>
  <c r="E149" i="18"/>
  <c r="N131" i="18"/>
  <c r="E171" i="18"/>
  <c r="K128" i="18"/>
  <c r="L128" i="18"/>
  <c r="E223" i="17"/>
  <c r="E213" i="17"/>
  <c r="E212" i="17"/>
  <c r="E210" i="17"/>
  <c r="E209" i="17"/>
  <c r="E208" i="17"/>
  <c r="E207" i="17"/>
  <c r="E200" i="17"/>
  <c r="E199" i="17"/>
  <c r="E197" i="17"/>
  <c r="E184" i="17"/>
  <c r="E182" i="17"/>
  <c r="E181" i="17"/>
  <c r="E180" i="17"/>
  <c r="E179" i="17"/>
  <c r="E178" i="17"/>
  <c r="E168" i="17"/>
  <c r="E167" i="17"/>
  <c r="E159" i="17"/>
  <c r="E158" i="17"/>
  <c r="E157" i="17"/>
  <c r="I149" i="17"/>
  <c r="N147" i="17"/>
  <c r="M147" i="17"/>
  <c r="L147" i="17"/>
  <c r="K147" i="17"/>
  <c r="N146" i="17"/>
  <c r="L146" i="17"/>
  <c r="K146" i="17"/>
  <c r="N145" i="17"/>
  <c r="M145" i="17"/>
  <c r="L145" i="17"/>
  <c r="K145" i="17"/>
  <c r="I150" i="17"/>
  <c r="H150" i="17"/>
  <c r="N144" i="17"/>
  <c r="M144" i="17"/>
  <c r="D150" i="17"/>
  <c r="C150" i="17"/>
  <c r="J149" i="17"/>
  <c r="H149" i="17"/>
  <c r="G149" i="17"/>
  <c r="F149" i="17"/>
  <c r="E149" i="17"/>
  <c r="L143" i="17"/>
  <c r="K143" i="17"/>
  <c r="N133" i="17"/>
  <c r="M133" i="17"/>
  <c r="L133" i="17"/>
  <c r="K133" i="17"/>
  <c r="N132" i="17"/>
  <c r="M132" i="17"/>
  <c r="L132" i="17"/>
  <c r="K132" i="17"/>
  <c r="J135" i="17"/>
  <c r="I135" i="17"/>
  <c r="H135" i="17"/>
  <c r="G135" i="17"/>
  <c r="F135" i="17"/>
  <c r="E135" i="17"/>
  <c r="D135" i="17"/>
  <c r="C135" i="17"/>
  <c r="N130" i="17"/>
  <c r="M130" i="17"/>
  <c r="L130" i="17"/>
  <c r="K130" i="17"/>
  <c r="N129" i="17"/>
  <c r="M129" i="17"/>
  <c r="L129" i="17"/>
  <c r="K129" i="17"/>
  <c r="J134" i="17"/>
  <c r="I134" i="17"/>
  <c r="H134" i="17"/>
  <c r="G134" i="17"/>
  <c r="F134" i="17"/>
  <c r="M128" i="17"/>
  <c r="D134" i="17"/>
  <c r="C134" i="17"/>
  <c r="E114" i="17"/>
  <c r="E112" i="17"/>
  <c r="E92" i="17"/>
  <c r="E77" i="17"/>
  <c r="E76" i="17"/>
  <c r="E73" i="17"/>
  <c r="E72" i="17"/>
  <c r="E70" i="17"/>
  <c r="E46" i="17"/>
  <c r="E37" i="17"/>
  <c r="E35" i="17"/>
  <c r="E160" i="18" l="1"/>
  <c r="E160" i="17"/>
  <c r="N134" i="18"/>
  <c r="N135" i="18"/>
  <c r="K135" i="18"/>
  <c r="M149" i="18"/>
  <c r="L134" i="18"/>
  <c r="E169" i="18"/>
  <c r="K149" i="18"/>
  <c r="M134" i="18"/>
  <c r="E93" i="18"/>
  <c r="E50" i="18"/>
  <c r="E51" i="18"/>
  <c r="L150" i="17"/>
  <c r="M135" i="17"/>
  <c r="L135" i="17"/>
  <c r="L134" i="17"/>
  <c r="N134" i="17"/>
  <c r="N135" i="17"/>
  <c r="N149" i="17"/>
  <c r="M146" i="17"/>
  <c r="F150" i="17"/>
  <c r="C93" i="17"/>
  <c r="C50" i="17"/>
  <c r="G150" i="17"/>
  <c r="K150" i="17" s="1"/>
  <c r="E166" i="17"/>
  <c r="E222" i="17"/>
  <c r="E36" i="17"/>
  <c r="D93" i="17"/>
  <c r="M149" i="17"/>
  <c r="E169" i="17"/>
  <c r="D50" i="17"/>
  <c r="E71" i="17"/>
  <c r="E75" i="17"/>
  <c r="E91" i="17"/>
  <c r="E198" i="17"/>
  <c r="C149" i="17"/>
  <c r="K149" i="17" s="1"/>
  <c r="E221" i="17"/>
  <c r="E34" i="17"/>
  <c r="E47" i="17"/>
  <c r="E113" i="17"/>
  <c r="E183" i="17"/>
  <c r="D51" i="17"/>
  <c r="E48" i="17"/>
  <c r="E150" i="17"/>
  <c r="M150" i="17" s="1"/>
  <c r="E74" i="17"/>
  <c r="E45" i="17"/>
  <c r="K134" i="17"/>
  <c r="K135" i="17"/>
  <c r="N131" i="17"/>
  <c r="J150" i="17"/>
  <c r="E185" i="17"/>
  <c r="E214" i="17"/>
  <c r="E134" i="17"/>
  <c r="M134" i="17" s="1"/>
  <c r="E90" i="17"/>
  <c r="E44" i="17"/>
  <c r="C51" i="17"/>
  <c r="K131" i="17"/>
  <c r="K144" i="17"/>
  <c r="E170" i="17"/>
  <c r="L131" i="17"/>
  <c r="L144" i="17"/>
  <c r="D149" i="17"/>
  <c r="L149" i="17" s="1"/>
  <c r="M143" i="17"/>
  <c r="N128" i="17"/>
  <c r="M131" i="17"/>
  <c r="E171" i="17"/>
  <c r="K128" i="17"/>
  <c r="N143" i="17"/>
  <c r="L128" i="17"/>
  <c r="E50" i="17" l="1"/>
  <c r="E93" i="17"/>
  <c r="N150" i="17"/>
  <c r="E51" i="17"/>
  <c r="E213" i="16" l="1"/>
  <c r="E184" i="16"/>
  <c r="E159" i="16"/>
  <c r="M147" i="16"/>
  <c r="L147" i="16"/>
  <c r="L146" i="16"/>
  <c r="L145" i="16"/>
  <c r="J150" i="16"/>
  <c r="I150" i="16"/>
  <c r="G150" i="16"/>
  <c r="M144" i="16"/>
  <c r="D150" i="16"/>
  <c r="J149" i="16"/>
  <c r="I149" i="16"/>
  <c r="E149" i="16"/>
  <c r="D149" i="16"/>
  <c r="M132" i="16"/>
  <c r="L132" i="16"/>
  <c r="J135" i="16"/>
  <c r="I135" i="16"/>
  <c r="H135" i="16"/>
  <c r="G135" i="16"/>
  <c r="E135" i="16"/>
  <c r="D135" i="16"/>
  <c r="N130" i="16"/>
  <c r="M130" i="16"/>
  <c r="L130" i="16"/>
  <c r="K130" i="16"/>
  <c r="M129" i="16"/>
  <c r="L129" i="16"/>
  <c r="I134" i="16"/>
  <c r="H134" i="16"/>
  <c r="G134" i="16"/>
  <c r="E134" i="16"/>
  <c r="E35" i="16"/>
  <c r="E207" i="16"/>
  <c r="H149" i="16"/>
  <c r="H150" i="16"/>
  <c r="E184" i="15"/>
  <c r="E180" i="15"/>
  <c r="N147" i="15"/>
  <c r="M147" i="15"/>
  <c r="L146" i="15"/>
  <c r="M145" i="15"/>
  <c r="L145" i="15"/>
  <c r="J150" i="15"/>
  <c r="I150" i="15"/>
  <c r="H150" i="15"/>
  <c r="F150" i="15"/>
  <c r="E150" i="15"/>
  <c r="C150" i="15"/>
  <c r="J149" i="15"/>
  <c r="I149" i="15"/>
  <c r="H149" i="15"/>
  <c r="G149" i="15"/>
  <c r="F149" i="15"/>
  <c r="E149" i="15"/>
  <c r="L143" i="15"/>
  <c r="M133" i="15"/>
  <c r="L133" i="15"/>
  <c r="N132" i="15"/>
  <c r="M132" i="15"/>
  <c r="L132" i="15"/>
  <c r="K132" i="15"/>
  <c r="I135" i="15"/>
  <c r="E135" i="15"/>
  <c r="N130" i="15"/>
  <c r="M130" i="15"/>
  <c r="N129" i="15"/>
  <c r="M129" i="15"/>
  <c r="L129" i="15"/>
  <c r="K129" i="15"/>
  <c r="J134" i="15"/>
  <c r="I134" i="15"/>
  <c r="H134" i="15"/>
  <c r="F134" i="15"/>
  <c r="M128" i="15"/>
  <c r="D134" i="15"/>
  <c r="C134" i="15"/>
  <c r="E76" i="15"/>
  <c r="E207" i="15"/>
  <c r="E214" i="14"/>
  <c r="E213" i="14"/>
  <c r="E212" i="14"/>
  <c r="E198" i="14"/>
  <c r="M147" i="14"/>
  <c r="L147" i="14"/>
  <c r="L146" i="14"/>
  <c r="J150" i="14"/>
  <c r="I150" i="14"/>
  <c r="H150" i="14"/>
  <c r="E150" i="14"/>
  <c r="D150" i="14"/>
  <c r="C150" i="14"/>
  <c r="J149" i="14"/>
  <c r="I149" i="14"/>
  <c r="H149" i="14"/>
  <c r="F149" i="14"/>
  <c r="E149" i="14"/>
  <c r="D149" i="14"/>
  <c r="M132" i="14"/>
  <c r="L132" i="14"/>
  <c r="H135" i="14"/>
  <c r="M131" i="14"/>
  <c r="L131" i="14"/>
  <c r="N130" i="14"/>
  <c r="M130" i="14"/>
  <c r="L130" i="14"/>
  <c r="K130" i="14"/>
  <c r="M129" i="14"/>
  <c r="E134" i="14"/>
  <c r="E76" i="14"/>
  <c r="E207" i="14"/>
  <c r="E159" i="9"/>
  <c r="E159" i="7"/>
  <c r="E159" i="10" l="1"/>
  <c r="G134" i="15"/>
  <c r="K134" i="15" s="1"/>
  <c r="E159" i="15"/>
  <c r="E213" i="15"/>
  <c r="E159" i="8"/>
  <c r="E198" i="16"/>
  <c r="E214" i="16"/>
  <c r="N133" i="15"/>
  <c r="E212" i="16"/>
  <c r="E77" i="15"/>
  <c r="E183" i="16"/>
  <c r="E179" i="15"/>
  <c r="M133" i="16"/>
  <c r="E76" i="16"/>
  <c r="H134" i="14"/>
  <c r="L128" i="16"/>
  <c r="E158" i="15"/>
  <c r="E158" i="8"/>
  <c r="E200" i="15"/>
  <c r="E208" i="16"/>
  <c r="E178" i="15"/>
  <c r="J134" i="14"/>
  <c r="I134" i="14"/>
  <c r="M134" i="14" s="1"/>
  <c r="E159" i="12"/>
  <c r="E209" i="15"/>
  <c r="J134" i="16"/>
  <c r="L129" i="14"/>
  <c r="E180" i="16"/>
  <c r="E181" i="14"/>
  <c r="E210" i="15"/>
  <c r="E114" i="16"/>
  <c r="E209" i="16"/>
  <c r="E208" i="15"/>
  <c r="E197" i="15"/>
  <c r="E181" i="15"/>
  <c r="E181" i="16"/>
  <c r="L133" i="16"/>
  <c r="D160" i="16"/>
  <c r="K143" i="15"/>
  <c r="K147" i="15"/>
  <c r="L144" i="15"/>
  <c r="L147" i="15"/>
  <c r="C160" i="7"/>
  <c r="C160" i="12"/>
  <c r="D160" i="10"/>
  <c r="D160" i="6"/>
  <c r="C135" i="16"/>
  <c r="K135" i="16" s="1"/>
  <c r="K132" i="16"/>
  <c r="N131" i="16"/>
  <c r="N132" i="16"/>
  <c r="H135" i="15"/>
  <c r="K130" i="15"/>
  <c r="K133" i="15"/>
  <c r="F135" i="15"/>
  <c r="N132" i="14"/>
  <c r="G135" i="15"/>
  <c r="K129" i="16"/>
  <c r="I135" i="14"/>
  <c r="J135" i="15"/>
  <c r="J135" i="14"/>
  <c r="C135" i="15"/>
  <c r="K132" i="14"/>
  <c r="L130" i="15"/>
  <c r="D135" i="15"/>
  <c r="E77" i="16"/>
  <c r="D160" i="7"/>
  <c r="D160" i="12"/>
  <c r="C160" i="6"/>
  <c r="C160" i="10"/>
  <c r="E160" i="10" s="1"/>
  <c r="E158" i="12"/>
  <c r="E159" i="13"/>
  <c r="E72" i="16"/>
  <c r="E92" i="16"/>
  <c r="C160" i="16"/>
  <c r="F134" i="14"/>
  <c r="C160" i="9"/>
  <c r="C160" i="15"/>
  <c r="D160" i="9"/>
  <c r="C160" i="14"/>
  <c r="D160" i="15"/>
  <c r="C160" i="13"/>
  <c r="D160" i="14"/>
  <c r="C160" i="8"/>
  <c r="D160" i="8"/>
  <c r="D160" i="13"/>
  <c r="E114" i="14"/>
  <c r="E35" i="14"/>
  <c r="E45" i="14"/>
  <c r="E75" i="14"/>
  <c r="E91" i="14"/>
  <c r="E167" i="14"/>
  <c r="G150" i="15"/>
  <c r="K150" i="15" s="1"/>
  <c r="M145" i="16"/>
  <c r="M146" i="16"/>
  <c r="E166" i="15"/>
  <c r="N145" i="16"/>
  <c r="L143" i="14"/>
  <c r="E36" i="14"/>
  <c r="E92" i="14"/>
  <c r="E200" i="14"/>
  <c r="E222" i="14"/>
  <c r="E157" i="12"/>
  <c r="E44" i="16"/>
  <c r="E113" i="16"/>
  <c r="E178" i="16"/>
  <c r="E182" i="16"/>
  <c r="E197" i="16"/>
  <c r="E92" i="15"/>
  <c r="E34" i="14"/>
  <c r="E48" i="14"/>
  <c r="E70" i="14"/>
  <c r="E74" i="14"/>
  <c r="E166" i="14"/>
  <c r="E209" i="14"/>
  <c r="D51" i="14"/>
  <c r="K146" i="14"/>
  <c r="M146" i="15"/>
  <c r="D50" i="16"/>
  <c r="E223" i="16"/>
  <c r="E45" i="16"/>
  <c r="E91" i="16"/>
  <c r="E159" i="6"/>
  <c r="E157" i="8"/>
  <c r="E178" i="14"/>
  <c r="E223" i="14"/>
  <c r="E37" i="16"/>
  <c r="E47" i="16"/>
  <c r="E73" i="16"/>
  <c r="K128" i="16"/>
  <c r="K133" i="16"/>
  <c r="K143" i="16"/>
  <c r="K144" i="16"/>
  <c r="K145" i="16"/>
  <c r="K146" i="16"/>
  <c r="K147" i="16"/>
  <c r="E167" i="16"/>
  <c r="E199" i="16"/>
  <c r="E210" i="16"/>
  <c r="E45" i="15"/>
  <c r="E199" i="15"/>
  <c r="E221" i="15"/>
  <c r="E183" i="14"/>
  <c r="E221" i="14"/>
  <c r="E112" i="14"/>
  <c r="E158" i="14"/>
  <c r="E168" i="14"/>
  <c r="M149" i="15"/>
  <c r="M150" i="15"/>
  <c r="E185" i="15"/>
  <c r="E222" i="15"/>
  <c r="E184" i="14"/>
  <c r="N146" i="15"/>
  <c r="L133" i="14"/>
  <c r="L145" i="14"/>
  <c r="E37" i="15"/>
  <c r="E47" i="15"/>
  <c r="E73" i="15"/>
  <c r="E113" i="15"/>
  <c r="E182" i="15"/>
  <c r="E223" i="15"/>
  <c r="E48" i="16"/>
  <c r="E185" i="16"/>
  <c r="E200" i="16"/>
  <c r="N145" i="15"/>
  <c r="C50" i="14"/>
  <c r="M146" i="14"/>
  <c r="M133" i="14"/>
  <c r="M145" i="14"/>
  <c r="D93" i="14"/>
  <c r="E34" i="15"/>
  <c r="E48" i="15"/>
  <c r="E70" i="15"/>
  <c r="E74" i="15"/>
  <c r="N150" i="15"/>
  <c r="E158" i="6"/>
  <c r="D50" i="14"/>
  <c r="N144" i="15"/>
  <c r="E114" i="15"/>
  <c r="E183" i="15"/>
  <c r="E214" i="15"/>
  <c r="E168" i="16"/>
  <c r="E70" i="16"/>
  <c r="E74" i="16"/>
  <c r="E90" i="16"/>
  <c r="E222" i="16"/>
  <c r="C134" i="14"/>
  <c r="M149" i="14"/>
  <c r="E72" i="14"/>
  <c r="E168" i="15"/>
  <c r="E36" i="16"/>
  <c r="E158" i="10"/>
  <c r="N129" i="14"/>
  <c r="N146" i="14"/>
  <c r="N147" i="14"/>
  <c r="E35" i="15"/>
  <c r="E71" i="15"/>
  <c r="E75" i="15"/>
  <c r="K145" i="15"/>
  <c r="K146" i="15"/>
  <c r="C51" i="16"/>
  <c r="E46" i="16"/>
  <c r="N133" i="14"/>
  <c r="N144" i="14"/>
  <c r="N145" i="14"/>
  <c r="M144" i="14"/>
  <c r="E37" i="14"/>
  <c r="E47" i="14"/>
  <c r="E73" i="14"/>
  <c r="E77" i="14"/>
  <c r="E113" i="14"/>
  <c r="K144" i="14"/>
  <c r="G150" i="14"/>
  <c r="K150" i="14" s="1"/>
  <c r="E170" i="14"/>
  <c r="E36" i="15"/>
  <c r="D51" i="15"/>
  <c r="E72" i="15"/>
  <c r="E182" i="14"/>
  <c r="E179" i="16"/>
  <c r="M143" i="16"/>
  <c r="D51" i="16"/>
  <c r="E157" i="6"/>
  <c r="E158" i="7"/>
  <c r="E157" i="10"/>
  <c r="E197" i="14"/>
  <c r="E208" i="14"/>
  <c r="E112" i="15"/>
  <c r="N149" i="15"/>
  <c r="E34" i="16"/>
  <c r="L135" i="16"/>
  <c r="L149" i="16"/>
  <c r="E221" i="16"/>
  <c r="E171" i="14"/>
  <c r="E71" i="14"/>
  <c r="K129" i="14"/>
  <c r="K133" i="14"/>
  <c r="K143" i="14"/>
  <c r="K145" i="14"/>
  <c r="K147" i="14"/>
  <c r="E212" i="15"/>
  <c r="D93" i="16"/>
  <c r="E112" i="16"/>
  <c r="F134" i="16"/>
  <c r="N133" i="16"/>
  <c r="N143" i="16"/>
  <c r="N144" i="16"/>
  <c r="F149" i="16"/>
  <c r="N149" i="16" s="1"/>
  <c r="N146" i="16"/>
  <c r="N147" i="16"/>
  <c r="N149" i="14"/>
  <c r="E167" i="15"/>
  <c r="E46" i="15"/>
  <c r="E198" i="15"/>
  <c r="D150" i="15"/>
  <c r="L150" i="15" s="1"/>
  <c r="C93" i="14"/>
  <c r="E158" i="13"/>
  <c r="C51" i="14"/>
  <c r="D134" i="14"/>
  <c r="E179" i="14"/>
  <c r="C149" i="15"/>
  <c r="K149" i="15" s="1"/>
  <c r="C50" i="15"/>
  <c r="E90" i="15"/>
  <c r="G149" i="16"/>
  <c r="G149" i="14"/>
  <c r="E158" i="9"/>
  <c r="E180" i="14"/>
  <c r="E199" i="14"/>
  <c r="E210" i="14"/>
  <c r="N143" i="15"/>
  <c r="D50" i="15"/>
  <c r="E91" i="15"/>
  <c r="E185" i="14"/>
  <c r="E71" i="16"/>
  <c r="E75" i="16"/>
  <c r="E157" i="16"/>
  <c r="L144" i="16"/>
  <c r="C150" i="16"/>
  <c r="K150" i="16" s="1"/>
  <c r="M149" i="16"/>
  <c r="N129" i="16"/>
  <c r="C50" i="16"/>
  <c r="M134" i="16"/>
  <c r="M135" i="16"/>
  <c r="L150" i="16"/>
  <c r="C134" i="16"/>
  <c r="K134" i="16" s="1"/>
  <c r="C93" i="16"/>
  <c r="M128" i="16"/>
  <c r="E150" i="16"/>
  <c r="M150" i="16" s="1"/>
  <c r="E166" i="16"/>
  <c r="M131" i="16"/>
  <c r="D134" i="16"/>
  <c r="L134" i="16" s="1"/>
  <c r="E158" i="16"/>
  <c r="N128" i="16"/>
  <c r="F150" i="16"/>
  <c r="N150" i="16" s="1"/>
  <c r="F135" i="16"/>
  <c r="N135" i="16" s="1"/>
  <c r="L143" i="16"/>
  <c r="K131" i="16"/>
  <c r="C149" i="16"/>
  <c r="E171" i="16"/>
  <c r="L131" i="16"/>
  <c r="E157" i="15"/>
  <c r="M135" i="15"/>
  <c r="L134" i="15"/>
  <c r="C93" i="15"/>
  <c r="N134" i="15"/>
  <c r="E44" i="15"/>
  <c r="C51" i="15"/>
  <c r="K131" i="15"/>
  <c r="K144" i="15"/>
  <c r="E170" i="15"/>
  <c r="L131" i="15"/>
  <c r="D149" i="15"/>
  <c r="L149" i="15" s="1"/>
  <c r="E134" i="15"/>
  <c r="M134" i="15" s="1"/>
  <c r="M144" i="15"/>
  <c r="N131" i="15"/>
  <c r="E171" i="15"/>
  <c r="M143" i="15"/>
  <c r="D93" i="15"/>
  <c r="M131" i="15"/>
  <c r="K128" i="15"/>
  <c r="N128" i="15"/>
  <c r="L128" i="15"/>
  <c r="M150" i="14"/>
  <c r="F150" i="14"/>
  <c r="N150" i="14" s="1"/>
  <c r="L150" i="14"/>
  <c r="L149" i="14"/>
  <c r="C135" i="14"/>
  <c r="F135" i="14"/>
  <c r="G135" i="14"/>
  <c r="G134" i="14"/>
  <c r="E46" i="14"/>
  <c r="M128" i="14"/>
  <c r="M143" i="14"/>
  <c r="E90" i="14"/>
  <c r="N128" i="14"/>
  <c r="N143" i="14"/>
  <c r="E44" i="14"/>
  <c r="K131" i="14"/>
  <c r="C149" i="14"/>
  <c r="E159" i="14"/>
  <c r="D135" i="14"/>
  <c r="L135" i="14" s="1"/>
  <c r="E135" i="14"/>
  <c r="N131" i="14"/>
  <c r="E157" i="14"/>
  <c r="K128" i="14"/>
  <c r="L144" i="14"/>
  <c r="L128" i="14"/>
  <c r="E157" i="13"/>
  <c r="E157" i="9"/>
  <c r="E157" i="7"/>
  <c r="E159" i="1"/>
  <c r="E214" i="13"/>
  <c r="E213" i="13"/>
  <c r="E212" i="13"/>
  <c r="E198" i="13"/>
  <c r="M147" i="13"/>
  <c r="L147" i="13"/>
  <c r="L146" i="13"/>
  <c r="L145" i="13"/>
  <c r="J150" i="13"/>
  <c r="I150" i="13"/>
  <c r="H150" i="13"/>
  <c r="G150" i="13"/>
  <c r="F150" i="13"/>
  <c r="L144" i="13"/>
  <c r="J149" i="13"/>
  <c r="I149" i="13"/>
  <c r="H149" i="13"/>
  <c r="F149" i="13"/>
  <c r="D149" i="13"/>
  <c r="C149" i="13"/>
  <c r="M132" i="13"/>
  <c r="L132" i="13"/>
  <c r="I135" i="13"/>
  <c r="H135" i="13"/>
  <c r="E135" i="13"/>
  <c r="D135" i="13"/>
  <c r="N130" i="13"/>
  <c r="M130" i="13"/>
  <c r="L130" i="13"/>
  <c r="K130" i="13"/>
  <c r="M129" i="13"/>
  <c r="J134" i="13"/>
  <c r="G134" i="13"/>
  <c r="E76" i="13"/>
  <c r="E207" i="13"/>
  <c r="E185" i="13"/>
  <c r="E184" i="13"/>
  <c r="E183" i="13"/>
  <c r="E182" i="13"/>
  <c r="N134" i="14" l="1"/>
  <c r="L134" i="14"/>
  <c r="E160" i="8"/>
  <c r="L128" i="13"/>
  <c r="E160" i="16"/>
  <c r="E160" i="7"/>
  <c r="E160" i="13"/>
  <c r="E160" i="14"/>
  <c r="E160" i="15"/>
  <c r="E160" i="9"/>
  <c r="E160" i="6"/>
  <c r="E160" i="12"/>
  <c r="E169" i="15"/>
  <c r="H134" i="13"/>
  <c r="I134" i="13"/>
  <c r="E134" i="13"/>
  <c r="N134" i="16"/>
  <c r="E51" i="14"/>
  <c r="E72" i="13"/>
  <c r="E199" i="13"/>
  <c r="E221" i="13"/>
  <c r="E210" i="13"/>
  <c r="E180" i="13"/>
  <c r="M133" i="13"/>
  <c r="E93" i="15"/>
  <c r="N135" i="15"/>
  <c r="K132" i="13"/>
  <c r="N132" i="13"/>
  <c r="L135" i="15"/>
  <c r="K135" i="15"/>
  <c r="M135" i="14"/>
  <c r="N135" i="14"/>
  <c r="E92" i="13"/>
  <c r="D160" i="1"/>
  <c r="C160" i="1"/>
  <c r="E50" i="16"/>
  <c r="J135" i="13"/>
  <c r="E74" i="13"/>
  <c r="E150" i="13"/>
  <c r="M150" i="13" s="1"/>
  <c r="L129" i="13"/>
  <c r="L133" i="13"/>
  <c r="D150" i="13"/>
  <c r="L150" i="13" s="1"/>
  <c r="E51" i="16"/>
  <c r="E93" i="14"/>
  <c r="E166" i="13"/>
  <c r="E157" i="1"/>
  <c r="E50" i="14"/>
  <c r="E181" i="13"/>
  <c r="E200" i="13"/>
  <c r="E222" i="13"/>
  <c r="E70" i="13"/>
  <c r="E114" i="13"/>
  <c r="E208" i="13"/>
  <c r="C51" i="13"/>
  <c r="K134" i="14"/>
  <c r="E51" i="15"/>
  <c r="E169" i="16"/>
  <c r="E50" i="15"/>
  <c r="E169" i="14"/>
  <c r="E223" i="13"/>
  <c r="E158" i="1"/>
  <c r="C135" i="13"/>
  <c r="K146" i="13"/>
  <c r="K145" i="13"/>
  <c r="L135" i="13"/>
  <c r="N133" i="13"/>
  <c r="E48" i="13"/>
  <c r="E77" i="13"/>
  <c r="E113" i="13"/>
  <c r="K133" i="13"/>
  <c r="K147" i="13"/>
  <c r="D134" i="13"/>
  <c r="E178" i="13"/>
  <c r="E197" i="13"/>
  <c r="D50" i="13"/>
  <c r="K149" i="16"/>
  <c r="E170" i="13"/>
  <c r="E71" i="13"/>
  <c r="E36" i="13"/>
  <c r="K129" i="13"/>
  <c r="K144" i="13"/>
  <c r="E75" i="13"/>
  <c r="E46" i="13"/>
  <c r="E37" i="13"/>
  <c r="E47" i="13"/>
  <c r="K149" i="14"/>
  <c r="E93" i="16"/>
  <c r="E167" i="13"/>
  <c r="E179" i="13"/>
  <c r="E209" i="13"/>
  <c r="E170" i="16"/>
  <c r="K135" i="14"/>
  <c r="E34" i="13"/>
  <c r="C50" i="13"/>
  <c r="E73" i="13"/>
  <c r="M143" i="13"/>
  <c r="E149" i="13"/>
  <c r="M149" i="13" s="1"/>
  <c r="E112" i="13"/>
  <c r="F134" i="13"/>
  <c r="N134" i="13" s="1"/>
  <c r="F135" i="13"/>
  <c r="N150" i="13"/>
  <c r="N146" i="13"/>
  <c r="E44" i="13"/>
  <c r="E90" i="13"/>
  <c r="G135" i="13"/>
  <c r="G149" i="13"/>
  <c r="K149" i="13" s="1"/>
  <c r="M146" i="13"/>
  <c r="N143" i="13"/>
  <c r="N149" i="13"/>
  <c r="N145" i="13"/>
  <c r="N147" i="13"/>
  <c r="E35" i="13"/>
  <c r="E91" i="13"/>
  <c r="E168" i="13"/>
  <c r="E171" i="13"/>
  <c r="L149" i="13"/>
  <c r="M145" i="13"/>
  <c r="K143" i="13"/>
  <c r="M135" i="13"/>
  <c r="C134" i="13"/>
  <c r="K134" i="13" s="1"/>
  <c r="N129" i="13"/>
  <c r="D93" i="13"/>
  <c r="D51" i="13"/>
  <c r="M131" i="13"/>
  <c r="M144" i="13"/>
  <c r="E45" i="13"/>
  <c r="N131" i="13"/>
  <c r="N144" i="13"/>
  <c r="K128" i="13"/>
  <c r="C150" i="13"/>
  <c r="K150" i="13" s="1"/>
  <c r="C93" i="13"/>
  <c r="M128" i="13"/>
  <c r="N128" i="13"/>
  <c r="K131" i="13"/>
  <c r="L143" i="13"/>
  <c r="L131" i="13"/>
  <c r="E160" i="1" l="1"/>
  <c r="M134" i="13"/>
  <c r="L134" i="13"/>
  <c r="N135" i="13"/>
  <c r="K135" i="13"/>
  <c r="E51" i="13"/>
  <c r="E50" i="13"/>
  <c r="E169" i="13"/>
  <c r="E93" i="13"/>
  <c r="E223" i="12" l="1"/>
  <c r="E222" i="12"/>
  <c r="E221" i="12"/>
  <c r="E214" i="12"/>
  <c r="E213" i="12"/>
  <c r="E212" i="12"/>
  <c r="E210" i="12"/>
  <c r="E209" i="12"/>
  <c r="E208" i="12"/>
  <c r="E207" i="12"/>
  <c r="E200" i="12"/>
  <c r="E199" i="12"/>
  <c r="E198" i="12"/>
  <c r="E197" i="12"/>
  <c r="E185" i="12"/>
  <c r="E184" i="12"/>
  <c r="E182" i="12"/>
  <c r="E181" i="12"/>
  <c r="E180" i="12"/>
  <c r="E179" i="12"/>
  <c r="E178" i="12"/>
  <c r="E168" i="12"/>
  <c r="E167" i="12"/>
  <c r="E166" i="12"/>
  <c r="J150" i="12"/>
  <c r="I150" i="12"/>
  <c r="H150" i="12"/>
  <c r="C150" i="12"/>
  <c r="G149" i="12"/>
  <c r="F149" i="12"/>
  <c r="E149" i="12"/>
  <c r="D149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M144" i="12"/>
  <c r="G150" i="12"/>
  <c r="F150" i="12"/>
  <c r="E150" i="12"/>
  <c r="L144" i="12"/>
  <c r="K144" i="12"/>
  <c r="J149" i="12"/>
  <c r="I149" i="12"/>
  <c r="H149" i="12"/>
  <c r="N143" i="12"/>
  <c r="M143" i="12"/>
  <c r="L143" i="12"/>
  <c r="C149" i="12"/>
  <c r="N133" i="12"/>
  <c r="M133" i="12"/>
  <c r="L133" i="12"/>
  <c r="K133" i="12"/>
  <c r="N132" i="12"/>
  <c r="M132" i="12"/>
  <c r="L132" i="12"/>
  <c r="K132" i="12"/>
  <c r="J135" i="12"/>
  <c r="I135" i="12"/>
  <c r="H135" i="12"/>
  <c r="G135" i="12"/>
  <c r="F135" i="12"/>
  <c r="M131" i="12"/>
  <c r="D135" i="12"/>
  <c r="C135" i="12"/>
  <c r="N130" i="12"/>
  <c r="M130" i="12"/>
  <c r="L130" i="12"/>
  <c r="K130" i="12"/>
  <c r="N129" i="12"/>
  <c r="M129" i="12"/>
  <c r="L129" i="12"/>
  <c r="K129" i="12"/>
  <c r="J134" i="12"/>
  <c r="I134" i="12"/>
  <c r="H134" i="12"/>
  <c r="G134" i="12"/>
  <c r="F134" i="12"/>
  <c r="E134" i="12"/>
  <c r="D134" i="12"/>
  <c r="C134" i="12"/>
  <c r="E114" i="12"/>
  <c r="E113" i="12"/>
  <c r="E112" i="12"/>
  <c r="C93" i="12"/>
  <c r="E91" i="12"/>
  <c r="D93" i="12"/>
  <c r="E77" i="12"/>
  <c r="E76" i="12"/>
  <c r="E75" i="12"/>
  <c r="E74" i="12"/>
  <c r="E73" i="12"/>
  <c r="E72" i="12"/>
  <c r="E71" i="12"/>
  <c r="E70" i="12"/>
  <c r="E48" i="12"/>
  <c r="D51" i="12"/>
  <c r="E47" i="12"/>
  <c r="E46" i="12"/>
  <c r="D50" i="12"/>
  <c r="E44" i="12"/>
  <c r="E37" i="12"/>
  <c r="E36" i="12"/>
  <c r="E35" i="12"/>
  <c r="E34" i="12"/>
  <c r="M134" i="12" l="1"/>
  <c r="L134" i="12"/>
  <c r="M150" i="12"/>
  <c r="L149" i="12"/>
  <c r="M149" i="12"/>
  <c r="E93" i="12"/>
  <c r="E183" i="12"/>
  <c r="K134" i="12"/>
  <c r="K149" i="12"/>
  <c r="E169" i="12"/>
  <c r="N150" i="12"/>
  <c r="K135" i="12"/>
  <c r="L135" i="12"/>
  <c r="N134" i="12"/>
  <c r="N135" i="12"/>
  <c r="N149" i="12"/>
  <c r="K150" i="12"/>
  <c r="E135" i="12"/>
  <c r="M135" i="12" s="1"/>
  <c r="N131" i="12"/>
  <c r="N144" i="12"/>
  <c r="K128" i="12"/>
  <c r="K143" i="12"/>
  <c r="E170" i="12"/>
  <c r="C50" i="12"/>
  <c r="E50" i="12" s="1"/>
  <c r="E92" i="12"/>
  <c r="L128" i="12"/>
  <c r="D150" i="12"/>
  <c r="L150" i="12" s="1"/>
  <c r="E45" i="12"/>
  <c r="E90" i="12"/>
  <c r="N128" i="12"/>
  <c r="E171" i="12"/>
  <c r="C51" i="12"/>
  <c r="E51" i="12" s="1"/>
  <c r="K131" i="12"/>
  <c r="M128" i="12"/>
  <c r="L131" i="12"/>
  <c r="E214" i="10" l="1"/>
  <c r="E213" i="10"/>
  <c r="E212" i="10"/>
  <c r="E210" i="10"/>
  <c r="E198" i="10"/>
  <c r="E184" i="10"/>
  <c r="E181" i="10"/>
  <c r="E180" i="10"/>
  <c r="N147" i="10"/>
  <c r="M147" i="10"/>
  <c r="L147" i="10"/>
  <c r="K147" i="10"/>
  <c r="L146" i="10"/>
  <c r="M145" i="10"/>
  <c r="L145" i="10"/>
  <c r="J150" i="10"/>
  <c r="I150" i="10"/>
  <c r="H150" i="10"/>
  <c r="F150" i="10"/>
  <c r="E150" i="10"/>
  <c r="L144" i="10"/>
  <c r="J149" i="10"/>
  <c r="I149" i="10"/>
  <c r="H149" i="10"/>
  <c r="E149" i="10"/>
  <c r="D149" i="10"/>
  <c r="M133" i="10"/>
  <c r="L133" i="10"/>
  <c r="M132" i="10"/>
  <c r="L132" i="10"/>
  <c r="K132" i="10"/>
  <c r="J135" i="10"/>
  <c r="I135" i="10"/>
  <c r="H135" i="10"/>
  <c r="G135" i="10"/>
  <c r="F135" i="10"/>
  <c r="E135" i="10"/>
  <c r="D135" i="10"/>
  <c r="C135" i="10"/>
  <c r="M130" i="10"/>
  <c r="L130" i="10"/>
  <c r="K130" i="10"/>
  <c r="M129" i="10"/>
  <c r="L129" i="10"/>
  <c r="K129" i="10"/>
  <c r="I134" i="10"/>
  <c r="H134" i="10"/>
  <c r="G134" i="10"/>
  <c r="F134" i="10"/>
  <c r="M128" i="10"/>
  <c r="D134" i="10"/>
  <c r="E77" i="10"/>
  <c r="E76" i="10"/>
  <c r="E35" i="10"/>
  <c r="E208" i="10"/>
  <c r="E207" i="10"/>
  <c r="E214" i="9"/>
  <c r="E184" i="8"/>
  <c r="E184" i="9"/>
  <c r="L147" i="9"/>
  <c r="N146" i="9"/>
  <c r="M146" i="9"/>
  <c r="L146" i="9"/>
  <c r="K146" i="9"/>
  <c r="L145" i="9"/>
  <c r="J150" i="9"/>
  <c r="I150" i="9"/>
  <c r="H150" i="9"/>
  <c r="G150" i="9"/>
  <c r="F150" i="9"/>
  <c r="M144" i="9"/>
  <c r="L144" i="9"/>
  <c r="K144" i="9"/>
  <c r="I149" i="9"/>
  <c r="H149" i="9"/>
  <c r="D149" i="9"/>
  <c r="C149" i="9"/>
  <c r="N132" i="9"/>
  <c r="M132" i="9"/>
  <c r="L132" i="9"/>
  <c r="K132" i="9"/>
  <c r="J135" i="9"/>
  <c r="I135" i="9"/>
  <c r="H135" i="9"/>
  <c r="G135" i="9"/>
  <c r="F135" i="9"/>
  <c r="E135" i="9"/>
  <c r="D135" i="9"/>
  <c r="C135" i="9"/>
  <c r="M130" i="9"/>
  <c r="L130" i="9"/>
  <c r="N129" i="9"/>
  <c r="L129" i="9"/>
  <c r="K129" i="9"/>
  <c r="D134" i="9"/>
  <c r="C134" i="9"/>
  <c r="E76" i="9"/>
  <c r="E207" i="9"/>
  <c r="E214" i="8"/>
  <c r="E213" i="8"/>
  <c r="E212" i="8"/>
  <c r="E181" i="8"/>
  <c r="L147" i="8"/>
  <c r="K147" i="8"/>
  <c r="M146" i="8"/>
  <c r="L146" i="8"/>
  <c r="L145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N143" i="8"/>
  <c r="M143" i="8"/>
  <c r="D149" i="8"/>
  <c r="C149" i="8"/>
  <c r="N132" i="8"/>
  <c r="M132" i="8"/>
  <c r="L132" i="8"/>
  <c r="K132" i="8"/>
  <c r="H135" i="8"/>
  <c r="N130" i="8"/>
  <c r="M130" i="8"/>
  <c r="L130" i="8"/>
  <c r="K130" i="8"/>
  <c r="N129" i="8"/>
  <c r="M129" i="8"/>
  <c r="L129" i="8"/>
  <c r="K129" i="8"/>
  <c r="H134" i="8"/>
  <c r="G134" i="8"/>
  <c r="C134" i="8"/>
  <c r="E77" i="8"/>
  <c r="E76" i="8"/>
  <c r="E35" i="8"/>
  <c r="E207" i="8"/>
  <c r="F134" i="9" l="1"/>
  <c r="E200" i="10"/>
  <c r="E222" i="10"/>
  <c r="E178" i="10"/>
  <c r="E198" i="8"/>
  <c r="E77" i="9"/>
  <c r="E197" i="10"/>
  <c r="H134" i="9"/>
  <c r="L134" i="9" s="1"/>
  <c r="I134" i="8"/>
  <c r="E179" i="10"/>
  <c r="E183" i="10"/>
  <c r="E209" i="10"/>
  <c r="E199" i="10"/>
  <c r="E210" i="8"/>
  <c r="E179" i="8"/>
  <c r="J134" i="8"/>
  <c r="E210" i="9"/>
  <c r="K133" i="8"/>
  <c r="E185" i="10"/>
  <c r="K133" i="10"/>
  <c r="E223" i="10"/>
  <c r="I134" i="9"/>
  <c r="J134" i="10"/>
  <c r="N134" i="10" s="1"/>
  <c r="E181" i="9"/>
  <c r="F134" i="8"/>
  <c r="E213" i="9"/>
  <c r="E167" i="8"/>
  <c r="E170" i="8"/>
  <c r="E180" i="8"/>
  <c r="E167" i="10"/>
  <c r="E170" i="10"/>
  <c r="E198" i="9"/>
  <c r="E212" i="9"/>
  <c r="E180" i="9"/>
  <c r="E178" i="8"/>
  <c r="E166" i="10"/>
  <c r="E72" i="8"/>
  <c r="M147" i="9"/>
  <c r="N147" i="8"/>
  <c r="G149" i="9"/>
  <c r="K149" i="9" s="1"/>
  <c r="M146" i="10"/>
  <c r="M147" i="8"/>
  <c r="K147" i="9"/>
  <c r="N147" i="9"/>
  <c r="C134" i="10"/>
  <c r="K134" i="10" s="1"/>
  <c r="L133" i="8"/>
  <c r="L133" i="9"/>
  <c r="L128" i="8"/>
  <c r="K133" i="9"/>
  <c r="N130" i="9"/>
  <c r="J135" i="8"/>
  <c r="C135" i="8"/>
  <c r="N129" i="10"/>
  <c r="N130" i="10"/>
  <c r="N132" i="10"/>
  <c r="N133" i="10"/>
  <c r="I135" i="8"/>
  <c r="K130" i="9"/>
  <c r="E135" i="8"/>
  <c r="D135" i="8"/>
  <c r="L135" i="8" s="1"/>
  <c r="F135" i="8"/>
  <c r="G135" i="8"/>
  <c r="E72" i="10"/>
  <c r="J134" i="9"/>
  <c r="J149" i="9"/>
  <c r="K144" i="10"/>
  <c r="K145" i="10"/>
  <c r="K146" i="10"/>
  <c r="E91" i="10"/>
  <c r="E92" i="10"/>
  <c r="G134" i="9"/>
  <c r="K134" i="9" s="1"/>
  <c r="E71" i="9"/>
  <c r="E75" i="9"/>
  <c r="E91" i="9"/>
  <c r="G150" i="10"/>
  <c r="C149" i="10"/>
  <c r="D50" i="8"/>
  <c r="E34" i="10"/>
  <c r="C50" i="10"/>
  <c r="E48" i="10"/>
  <c r="E114" i="10"/>
  <c r="E113" i="8"/>
  <c r="K145" i="8"/>
  <c r="E171" i="8"/>
  <c r="E182" i="10"/>
  <c r="D51" i="8"/>
  <c r="E200" i="8"/>
  <c r="E44" i="9"/>
  <c r="E48" i="9"/>
  <c r="E73" i="9"/>
  <c r="E185" i="9"/>
  <c r="E185" i="8"/>
  <c r="E200" i="9"/>
  <c r="E222" i="9"/>
  <c r="E73" i="10"/>
  <c r="N143" i="10"/>
  <c r="N145" i="10"/>
  <c r="N146" i="10"/>
  <c r="E45" i="8"/>
  <c r="E71" i="8"/>
  <c r="E75" i="8"/>
  <c r="E91" i="8"/>
  <c r="N144" i="9"/>
  <c r="E166" i="9"/>
  <c r="E36" i="8"/>
  <c r="E46" i="8"/>
  <c r="E199" i="8"/>
  <c r="E36" i="9"/>
  <c r="E46" i="9"/>
  <c r="E209" i="9"/>
  <c r="E34" i="8"/>
  <c r="E44" i="8"/>
  <c r="E48" i="8"/>
  <c r="E70" i="8"/>
  <c r="E74" i="8"/>
  <c r="C50" i="8"/>
  <c r="D150" i="9"/>
  <c r="L150" i="9" s="1"/>
  <c r="M145" i="9"/>
  <c r="D150" i="10"/>
  <c r="L150" i="10" s="1"/>
  <c r="D50" i="10"/>
  <c r="E112" i="8"/>
  <c r="D51" i="10"/>
  <c r="N145" i="9"/>
  <c r="E178" i="9"/>
  <c r="E182" i="8"/>
  <c r="E197" i="9"/>
  <c r="E208" i="9"/>
  <c r="E223" i="9"/>
  <c r="C150" i="10"/>
  <c r="E37" i="10"/>
  <c r="E47" i="10"/>
  <c r="E72" i="9"/>
  <c r="E92" i="9"/>
  <c r="C93" i="10"/>
  <c r="K146" i="8"/>
  <c r="E197" i="8"/>
  <c r="E208" i="8"/>
  <c r="E223" i="8"/>
  <c r="E199" i="9"/>
  <c r="C50" i="9"/>
  <c r="D50" i="9"/>
  <c r="E113" i="9"/>
  <c r="K144" i="8"/>
  <c r="E114" i="8"/>
  <c r="E70" i="9"/>
  <c r="E74" i="9"/>
  <c r="D93" i="9"/>
  <c r="E114" i="9"/>
  <c r="E112" i="10"/>
  <c r="M150" i="10"/>
  <c r="K145" i="9"/>
  <c r="E166" i="8"/>
  <c r="E113" i="10"/>
  <c r="E209" i="8"/>
  <c r="E37" i="9"/>
  <c r="E47" i="9"/>
  <c r="D93" i="10"/>
  <c r="E73" i="8"/>
  <c r="D51" i="9"/>
  <c r="N133" i="9"/>
  <c r="N143" i="9"/>
  <c r="E36" i="10"/>
  <c r="E46" i="10"/>
  <c r="E71" i="10"/>
  <c r="E75" i="10"/>
  <c r="L144" i="8"/>
  <c r="E170" i="9"/>
  <c r="E44" i="10"/>
  <c r="N150" i="10"/>
  <c r="E37" i="8"/>
  <c r="E47" i="8"/>
  <c r="E92" i="8"/>
  <c r="E70" i="10"/>
  <c r="E74" i="10"/>
  <c r="E221" i="10"/>
  <c r="M133" i="8"/>
  <c r="N133" i="8"/>
  <c r="N145" i="8"/>
  <c r="N146" i="8"/>
  <c r="E221" i="8"/>
  <c r="E34" i="9"/>
  <c r="E112" i="9"/>
  <c r="E134" i="9"/>
  <c r="M133" i="9"/>
  <c r="M143" i="9"/>
  <c r="E179" i="9"/>
  <c r="E183" i="9"/>
  <c r="E183" i="8"/>
  <c r="E168" i="9"/>
  <c r="M145" i="8"/>
  <c r="C93" i="8"/>
  <c r="E168" i="8"/>
  <c r="N150" i="9"/>
  <c r="E182" i="9"/>
  <c r="D93" i="8"/>
  <c r="E222" i="8"/>
  <c r="E35" i="9"/>
  <c r="C93" i="9"/>
  <c r="E221" i="9"/>
  <c r="E168" i="10"/>
  <c r="L149" i="10"/>
  <c r="G149" i="10"/>
  <c r="N144" i="10"/>
  <c r="M143" i="10"/>
  <c r="K135" i="10"/>
  <c r="L135" i="10"/>
  <c r="L134" i="10"/>
  <c r="N135" i="10"/>
  <c r="M149" i="10"/>
  <c r="M135" i="10"/>
  <c r="M131" i="10"/>
  <c r="M144" i="10"/>
  <c r="E45" i="10"/>
  <c r="N131" i="10"/>
  <c r="F149" i="10"/>
  <c r="N149" i="10" s="1"/>
  <c r="K128" i="10"/>
  <c r="L143" i="10"/>
  <c r="E134" i="10"/>
  <c r="M134" i="10" s="1"/>
  <c r="E90" i="10"/>
  <c r="N128" i="10"/>
  <c r="E171" i="10"/>
  <c r="K143" i="10"/>
  <c r="L128" i="10"/>
  <c r="C51" i="10"/>
  <c r="K131" i="10"/>
  <c r="L131" i="10"/>
  <c r="E167" i="9"/>
  <c r="L149" i="9"/>
  <c r="E150" i="9"/>
  <c r="M150" i="9" s="1"/>
  <c r="C150" i="9"/>
  <c r="K150" i="9" s="1"/>
  <c r="K135" i="9"/>
  <c r="M129" i="9"/>
  <c r="L135" i="9"/>
  <c r="M135" i="9"/>
  <c r="N135" i="9"/>
  <c r="L128" i="9"/>
  <c r="M131" i="9"/>
  <c r="E149" i="9"/>
  <c r="M149" i="9" s="1"/>
  <c r="E45" i="9"/>
  <c r="N131" i="9"/>
  <c r="F149" i="9"/>
  <c r="K128" i="9"/>
  <c r="K143" i="9"/>
  <c r="E90" i="9"/>
  <c r="N128" i="9"/>
  <c r="E171" i="9"/>
  <c r="L143" i="9"/>
  <c r="C51" i="9"/>
  <c r="K131" i="9"/>
  <c r="M128" i="9"/>
  <c r="L131" i="9"/>
  <c r="K149" i="8"/>
  <c r="L149" i="8"/>
  <c r="M144" i="8"/>
  <c r="N144" i="8"/>
  <c r="E134" i="8"/>
  <c r="K134" i="8"/>
  <c r="N150" i="8"/>
  <c r="K150" i="8"/>
  <c r="L150" i="8"/>
  <c r="M150" i="8"/>
  <c r="K143" i="8"/>
  <c r="M131" i="8"/>
  <c r="E149" i="8"/>
  <c r="M149" i="8" s="1"/>
  <c r="N131" i="8"/>
  <c r="F149" i="8"/>
  <c r="N149" i="8" s="1"/>
  <c r="K128" i="8"/>
  <c r="D134" i="8"/>
  <c r="L134" i="8" s="1"/>
  <c r="M128" i="8"/>
  <c r="E90" i="8"/>
  <c r="N128" i="8"/>
  <c r="K131" i="8"/>
  <c r="L143" i="8"/>
  <c r="C51" i="8"/>
  <c r="L131" i="8"/>
  <c r="N134" i="9" l="1"/>
  <c r="M134" i="8"/>
  <c r="N134" i="8"/>
  <c r="M134" i="9"/>
  <c r="M135" i="8"/>
  <c r="N149" i="9"/>
  <c r="K135" i="8"/>
  <c r="N135" i="8"/>
  <c r="E51" i="8"/>
  <c r="K150" i="10"/>
  <c r="K149" i="10"/>
  <c r="E50" i="10"/>
  <c r="E50" i="8"/>
  <c r="E93" i="10"/>
  <c r="E93" i="8"/>
  <c r="E50" i="9"/>
  <c r="E169" i="9"/>
  <c r="E51" i="10"/>
  <c r="E169" i="10"/>
  <c r="E93" i="9"/>
  <c r="E51" i="9"/>
  <c r="E169" i="8"/>
  <c r="E223" i="7" l="1"/>
  <c r="E214" i="7"/>
  <c r="E213" i="7"/>
  <c r="E212" i="7"/>
  <c r="E198" i="7"/>
  <c r="E184" i="7"/>
  <c r="N147" i="7"/>
  <c r="L147" i="7"/>
  <c r="K147" i="7"/>
  <c r="L146" i="7"/>
  <c r="L145" i="7"/>
  <c r="J150" i="7"/>
  <c r="I150" i="7"/>
  <c r="F150" i="7"/>
  <c r="E150" i="7"/>
  <c r="D150" i="7"/>
  <c r="C150" i="7"/>
  <c r="J149" i="7"/>
  <c r="I149" i="7"/>
  <c r="H149" i="7"/>
  <c r="G149" i="7"/>
  <c r="L143" i="7"/>
  <c r="L129" i="7"/>
  <c r="M129" i="7"/>
  <c r="N129" i="7"/>
  <c r="K130" i="7"/>
  <c r="L130" i="7"/>
  <c r="M130" i="7"/>
  <c r="N130" i="7"/>
  <c r="C135" i="7"/>
  <c r="D135" i="7"/>
  <c r="E135" i="7"/>
  <c r="F135" i="7"/>
  <c r="G135" i="7"/>
  <c r="H135" i="7"/>
  <c r="I135" i="7"/>
  <c r="J135" i="7"/>
  <c r="M132" i="7"/>
  <c r="K129" i="7"/>
  <c r="E76" i="7"/>
  <c r="E207" i="7"/>
  <c r="H150" i="7"/>
  <c r="E200" i="7" l="1"/>
  <c r="E179" i="7"/>
  <c r="E183" i="7"/>
  <c r="E209" i="7"/>
  <c r="E180" i="7"/>
  <c r="E210" i="7"/>
  <c r="K132" i="7"/>
  <c r="E134" i="7"/>
  <c r="H134" i="7"/>
  <c r="M133" i="7"/>
  <c r="E208" i="7"/>
  <c r="L133" i="7"/>
  <c r="E182" i="7"/>
  <c r="D134" i="7"/>
  <c r="E77" i="7"/>
  <c r="K133" i="7"/>
  <c r="E166" i="7"/>
  <c r="M143" i="7"/>
  <c r="M147" i="7"/>
  <c r="F134" i="7"/>
  <c r="I134" i="7"/>
  <c r="N133" i="7"/>
  <c r="K128" i="7"/>
  <c r="J134" i="7"/>
  <c r="N132" i="7"/>
  <c r="L132" i="7"/>
  <c r="E35" i="7"/>
  <c r="E92" i="7"/>
  <c r="E72" i="7"/>
  <c r="E44" i="7"/>
  <c r="E34" i="7"/>
  <c r="E171" i="7"/>
  <c r="E181" i="7"/>
  <c r="E222" i="7"/>
  <c r="C149" i="7"/>
  <c r="K149" i="7" s="1"/>
  <c r="E114" i="7"/>
  <c r="E37" i="7"/>
  <c r="E113" i="7"/>
  <c r="N150" i="7"/>
  <c r="N146" i="7"/>
  <c r="M145" i="7"/>
  <c r="M146" i="7"/>
  <c r="L144" i="7"/>
  <c r="E170" i="7"/>
  <c r="E199" i="7"/>
  <c r="E221" i="7"/>
  <c r="D93" i="7"/>
  <c r="E73" i="7"/>
  <c r="E36" i="7"/>
  <c r="E48" i="7"/>
  <c r="E45" i="7"/>
  <c r="E71" i="7"/>
  <c r="E75" i="7"/>
  <c r="E91" i="7"/>
  <c r="E178" i="7"/>
  <c r="E197" i="7"/>
  <c r="G150" i="7"/>
  <c r="K150" i="7" s="1"/>
  <c r="E70" i="7"/>
  <c r="K145" i="7"/>
  <c r="K146" i="7"/>
  <c r="E168" i="7"/>
  <c r="E74" i="7"/>
  <c r="E112" i="7"/>
  <c r="E149" i="7"/>
  <c r="M149" i="7" s="1"/>
  <c r="E90" i="7"/>
  <c r="K144" i="7"/>
  <c r="E185" i="7"/>
  <c r="D50" i="7"/>
  <c r="E46" i="7"/>
  <c r="G134" i="7"/>
  <c r="F149" i="7"/>
  <c r="N149" i="7" s="1"/>
  <c r="M144" i="7"/>
  <c r="E47" i="7"/>
  <c r="E167" i="7"/>
  <c r="N145" i="7"/>
  <c r="N143" i="7"/>
  <c r="N135" i="7"/>
  <c r="K135" i="7"/>
  <c r="L135" i="7"/>
  <c r="M135" i="7"/>
  <c r="D51" i="7"/>
  <c r="C51" i="7"/>
  <c r="C50" i="7"/>
  <c r="L150" i="7"/>
  <c r="M150" i="7"/>
  <c r="K143" i="7"/>
  <c r="L128" i="7"/>
  <c r="L131" i="7"/>
  <c r="D149" i="7"/>
  <c r="L149" i="7" s="1"/>
  <c r="M131" i="7"/>
  <c r="N131" i="7"/>
  <c r="N144" i="7"/>
  <c r="C134" i="7"/>
  <c r="C93" i="7"/>
  <c r="M128" i="7"/>
  <c r="N128" i="7"/>
  <c r="K131" i="7"/>
  <c r="M134" i="7" l="1"/>
  <c r="L134" i="7"/>
  <c r="N134" i="7"/>
  <c r="E169" i="7"/>
  <c r="E51" i="7"/>
  <c r="E93" i="7"/>
  <c r="E50" i="7"/>
  <c r="K134" i="7"/>
  <c r="E214" i="6" l="1"/>
  <c r="E210" i="6"/>
  <c r="E198" i="6"/>
  <c r="E184" i="6"/>
  <c r="L147" i="6"/>
  <c r="L146" i="6"/>
  <c r="L145" i="6"/>
  <c r="I150" i="6"/>
  <c r="H150" i="6"/>
  <c r="G150" i="6"/>
  <c r="F150" i="6"/>
  <c r="E150" i="6"/>
  <c r="D150" i="6"/>
  <c r="C150" i="6"/>
  <c r="I149" i="6"/>
  <c r="H149" i="6"/>
  <c r="M143" i="6"/>
  <c r="D149" i="6"/>
  <c r="N132" i="6"/>
  <c r="M132" i="6"/>
  <c r="L132" i="6"/>
  <c r="K132" i="6"/>
  <c r="J135" i="6"/>
  <c r="I135" i="6"/>
  <c r="H135" i="6"/>
  <c r="G135" i="6"/>
  <c r="F135" i="6"/>
  <c r="E135" i="6"/>
  <c r="D135" i="6"/>
  <c r="C135" i="6"/>
  <c r="N130" i="6"/>
  <c r="M130" i="6"/>
  <c r="L130" i="6"/>
  <c r="K130" i="6"/>
  <c r="N129" i="6"/>
  <c r="M129" i="6"/>
  <c r="L129" i="6"/>
  <c r="K129" i="6"/>
  <c r="H134" i="6"/>
  <c r="F134" i="6"/>
  <c r="E134" i="6"/>
  <c r="D134" i="6"/>
  <c r="C134" i="6"/>
  <c r="E76" i="6"/>
  <c r="E207" i="6"/>
  <c r="J150" i="6"/>
  <c r="J149" i="6"/>
  <c r="E214" i="1"/>
  <c r="I134" i="6" l="1"/>
  <c r="M134" i="6" s="1"/>
  <c r="J134" i="6"/>
  <c r="N134" i="6" s="1"/>
  <c r="M133" i="6"/>
  <c r="E179" i="6"/>
  <c r="E77" i="6"/>
  <c r="E212" i="6"/>
  <c r="E213" i="1"/>
  <c r="L133" i="6"/>
  <c r="E213" i="6"/>
  <c r="E167" i="6"/>
  <c r="E170" i="6"/>
  <c r="E180" i="6"/>
  <c r="E181" i="6"/>
  <c r="E178" i="6"/>
  <c r="E166" i="6"/>
  <c r="K133" i="6"/>
  <c r="N133" i="6"/>
  <c r="M146" i="6"/>
  <c r="M147" i="6"/>
  <c r="G134" i="6"/>
  <c r="K134" i="6" s="1"/>
  <c r="E35" i="6"/>
  <c r="E71" i="6"/>
  <c r="E75" i="6"/>
  <c r="E91" i="6"/>
  <c r="E183" i="6"/>
  <c r="E209" i="6"/>
  <c r="G149" i="6"/>
  <c r="E34" i="6"/>
  <c r="E44" i="6"/>
  <c r="E48" i="6"/>
  <c r="E70" i="6"/>
  <c r="E74" i="6"/>
  <c r="E114" i="6"/>
  <c r="E182" i="6"/>
  <c r="E197" i="6"/>
  <c r="E208" i="6"/>
  <c r="E37" i="6"/>
  <c r="E47" i="6"/>
  <c r="E73" i="6"/>
  <c r="E113" i="6"/>
  <c r="E171" i="6"/>
  <c r="E185" i="6"/>
  <c r="E200" i="6"/>
  <c r="E222" i="6"/>
  <c r="N143" i="6"/>
  <c r="N145" i="6"/>
  <c r="N146" i="6"/>
  <c r="N147" i="6"/>
  <c r="E168" i="6"/>
  <c r="E36" i="6"/>
  <c r="E46" i="6"/>
  <c r="E72" i="6"/>
  <c r="E112" i="6"/>
  <c r="M145" i="6"/>
  <c r="E199" i="6"/>
  <c r="E223" i="6"/>
  <c r="K146" i="6"/>
  <c r="L135" i="6"/>
  <c r="C50" i="6"/>
  <c r="E45" i="6"/>
  <c r="E221" i="1"/>
  <c r="D50" i="6"/>
  <c r="E92" i="6"/>
  <c r="D93" i="6"/>
  <c r="K143" i="6"/>
  <c r="K145" i="6"/>
  <c r="K147" i="6"/>
  <c r="E90" i="6"/>
  <c r="L134" i="6"/>
  <c r="L149" i="6"/>
  <c r="E221" i="6"/>
  <c r="C51" i="6"/>
  <c r="M144" i="6"/>
  <c r="E222" i="1"/>
  <c r="E223" i="1"/>
  <c r="K150" i="6"/>
  <c r="L144" i="6"/>
  <c r="L143" i="6"/>
  <c r="C149" i="6"/>
  <c r="K135" i="6"/>
  <c r="M135" i="6"/>
  <c r="N135" i="6"/>
  <c r="N150" i="6"/>
  <c r="L150" i="6"/>
  <c r="M150" i="6"/>
  <c r="L128" i="6"/>
  <c r="K131" i="6"/>
  <c r="D51" i="6"/>
  <c r="L131" i="6"/>
  <c r="M131" i="6"/>
  <c r="E149" i="6"/>
  <c r="M149" i="6" s="1"/>
  <c r="K144" i="6"/>
  <c r="N131" i="6"/>
  <c r="N144" i="6"/>
  <c r="F149" i="6"/>
  <c r="N149" i="6" s="1"/>
  <c r="K128" i="6"/>
  <c r="C93" i="6"/>
  <c r="M128" i="6"/>
  <c r="N128" i="6"/>
  <c r="E169" i="6" l="1"/>
  <c r="K149" i="6"/>
  <c r="E93" i="6"/>
  <c r="E51" i="6"/>
  <c r="E50" i="6"/>
  <c r="E212" i="1" l="1"/>
  <c r="E210" i="1"/>
  <c r="E209" i="1"/>
  <c r="E208" i="1"/>
  <c r="E207" i="1"/>
  <c r="E179" i="1" l="1"/>
  <c r="E180" i="1"/>
  <c r="E181" i="1"/>
  <c r="E182" i="1"/>
  <c r="E183" i="1"/>
  <c r="E184" i="1"/>
  <c r="E185" i="1"/>
  <c r="E178" i="1"/>
  <c r="D149" i="1" l="1"/>
  <c r="E149" i="1"/>
  <c r="F149" i="1"/>
  <c r="G149" i="1"/>
  <c r="H149" i="1"/>
  <c r="I149" i="1"/>
  <c r="J149" i="1"/>
  <c r="D150" i="1"/>
  <c r="E150" i="1"/>
  <c r="F150" i="1"/>
  <c r="G150" i="1"/>
  <c r="H150" i="1"/>
  <c r="I150" i="1"/>
  <c r="J150" i="1"/>
  <c r="C150" i="1"/>
  <c r="C149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K144" i="1"/>
  <c r="K145" i="1"/>
  <c r="K146" i="1"/>
  <c r="K147" i="1"/>
  <c r="K143" i="1"/>
  <c r="K150" i="1" l="1"/>
  <c r="L149" i="1"/>
  <c r="K149" i="1"/>
  <c r="M150" i="1"/>
  <c r="L150" i="1"/>
  <c r="N150" i="1"/>
  <c r="M149" i="1"/>
  <c r="N149" i="1"/>
  <c r="D135" i="1"/>
  <c r="E135" i="1"/>
  <c r="F135" i="1"/>
  <c r="G135" i="1"/>
  <c r="H135" i="1"/>
  <c r="I135" i="1"/>
  <c r="J135" i="1"/>
  <c r="C135" i="1"/>
  <c r="G134" i="1"/>
  <c r="H134" i="1"/>
  <c r="I134" i="1"/>
  <c r="J134" i="1"/>
  <c r="E134" i="1"/>
  <c r="F134" i="1"/>
  <c r="D134" i="1"/>
  <c r="C134" i="1"/>
  <c r="M134" i="1" l="1"/>
  <c r="M135" i="1"/>
  <c r="N135" i="1"/>
  <c r="K134" i="1"/>
  <c r="L134" i="1"/>
  <c r="N134" i="1"/>
  <c r="L135" i="1"/>
  <c r="K135" i="1"/>
  <c r="K129" i="1"/>
  <c r="M129" i="1"/>
  <c r="K131" i="1"/>
  <c r="M131" i="1"/>
  <c r="N131" i="1"/>
  <c r="K133" i="1"/>
  <c r="L133" i="1"/>
  <c r="M133" i="1"/>
  <c r="N133" i="1"/>
  <c r="M128" i="1"/>
  <c r="K128" i="1"/>
  <c r="N129" i="1"/>
  <c r="L129" i="1"/>
  <c r="K130" i="1"/>
  <c r="L130" i="1"/>
  <c r="M130" i="1"/>
  <c r="N130" i="1"/>
  <c r="L131" i="1"/>
  <c r="K132" i="1"/>
  <c r="L132" i="1"/>
  <c r="M132" i="1"/>
  <c r="N132" i="1"/>
  <c r="L128" i="1"/>
  <c r="N128" i="1"/>
  <c r="E114" i="1" l="1"/>
  <c r="E113" i="1"/>
  <c r="E112" i="1"/>
  <c r="E76" i="1" l="1"/>
  <c r="E72" i="1"/>
  <c r="E73" i="1" l="1"/>
  <c r="E71" i="1"/>
  <c r="E70" i="1"/>
  <c r="E74" i="1"/>
  <c r="E75" i="1"/>
  <c r="D51" i="1" l="1"/>
  <c r="D50" i="1"/>
  <c r="E48" i="1" l="1"/>
  <c r="E45" i="1"/>
  <c r="E47" i="1" l="1"/>
  <c r="C51" i="1"/>
  <c r="E51" i="1" s="1"/>
  <c r="E37" i="1"/>
  <c r="E44" i="1"/>
  <c r="C50" i="1"/>
  <c r="E50" i="1" s="1"/>
  <c r="E34" i="1"/>
  <c r="E46" i="1"/>
  <c r="E36" i="1"/>
  <c r="E35" i="1"/>
  <c r="E25" i="1" l="1"/>
  <c r="E16" i="1" l="1"/>
  <c r="E17" i="1" l="1"/>
  <c r="D20" i="1" l="1"/>
  <c r="E14" i="1"/>
  <c r="E15" i="1" l="1"/>
  <c r="C20" i="1"/>
  <c r="E20" i="1" s="1"/>
  <c r="E198" i="1" l="1"/>
  <c r="E197" i="1"/>
  <c r="E200" i="1" l="1"/>
  <c r="E199" i="1"/>
  <c r="D169" i="1" l="1"/>
  <c r="C169" i="1"/>
  <c r="E166" i="1"/>
  <c r="E171" i="1"/>
  <c r="E168" i="1"/>
  <c r="E170" i="1"/>
  <c r="E167" i="1"/>
  <c r="E169" i="1" l="1"/>
  <c r="E100" i="6"/>
  <c r="E100" i="1"/>
  <c r="E58" i="22"/>
  <c r="E58" i="21"/>
  <c r="E58" i="20"/>
  <c r="E58" i="19"/>
  <c r="E58" i="18"/>
  <c r="E58" i="17"/>
  <c r="E58" i="14"/>
  <c r="E58" i="13"/>
  <c r="E58" i="12"/>
  <c r="E58" i="16"/>
  <c r="E58" i="10"/>
  <c r="E58" i="9"/>
  <c r="E58" i="8"/>
  <c r="E58" i="6"/>
  <c r="E100" i="9" l="1"/>
  <c r="E100" i="18"/>
  <c r="E100" i="12"/>
  <c r="E100" i="21"/>
  <c r="E100" i="7"/>
  <c r="E100" i="15"/>
  <c r="E100" i="10"/>
  <c r="E100" i="16"/>
  <c r="E100" i="22"/>
  <c r="D103" i="17"/>
  <c r="E100" i="20"/>
  <c r="E104" i="20"/>
  <c r="E101" i="20"/>
  <c r="C103" i="20"/>
  <c r="E101" i="15"/>
  <c r="C103" i="15"/>
  <c r="E104" i="16"/>
  <c r="C103" i="16"/>
  <c r="E101" i="16"/>
  <c r="E101" i="7"/>
  <c r="C103" i="7"/>
  <c r="E105" i="10"/>
  <c r="E102" i="10"/>
  <c r="E100" i="13"/>
  <c r="C103" i="19"/>
  <c r="E101" i="19"/>
  <c r="E104" i="14"/>
  <c r="C103" i="14"/>
  <c r="E101" i="14"/>
  <c r="E101" i="6"/>
  <c r="E104" i="6"/>
  <c r="C103" i="6"/>
  <c r="E105" i="6"/>
  <c r="E102" i="6"/>
  <c r="E101" i="10"/>
  <c r="C103" i="10"/>
  <c r="E100" i="14"/>
  <c r="E105" i="22"/>
  <c r="E102" i="22"/>
  <c r="E105" i="18"/>
  <c r="E102" i="18"/>
  <c r="E105" i="13"/>
  <c r="E102" i="13"/>
  <c r="E105" i="9"/>
  <c r="E102" i="9"/>
  <c r="D103" i="20"/>
  <c r="D103" i="15"/>
  <c r="D103" i="16"/>
  <c r="D103" i="7"/>
  <c r="D103" i="12"/>
  <c r="E101" i="18"/>
  <c r="C103" i="18"/>
  <c r="E101" i="13"/>
  <c r="C103" i="13"/>
  <c r="E101" i="9"/>
  <c r="C103" i="9"/>
  <c r="E105" i="14"/>
  <c r="E102" i="14"/>
  <c r="D103" i="8"/>
  <c r="E104" i="22"/>
  <c r="C103" i="22"/>
  <c r="E101" i="22"/>
  <c r="E100" i="8"/>
  <c r="E100" i="17"/>
  <c r="E105" i="21"/>
  <c r="E102" i="21"/>
  <c r="E105" i="17"/>
  <c r="E102" i="17"/>
  <c r="E105" i="12"/>
  <c r="E102" i="12"/>
  <c r="E105" i="8"/>
  <c r="E102" i="8"/>
  <c r="D103" i="19"/>
  <c r="D103" i="14"/>
  <c r="D103" i="10"/>
  <c r="D103" i="6"/>
  <c r="E104" i="21"/>
  <c r="C103" i="21"/>
  <c r="E101" i="21"/>
  <c r="E104" i="12"/>
  <c r="E101" i="12"/>
  <c r="C103" i="12"/>
  <c r="C103" i="8"/>
  <c r="E103" i="8" s="1"/>
  <c r="E101" i="8"/>
  <c r="E105" i="19"/>
  <c r="E102" i="19"/>
  <c r="D103" i="21"/>
  <c r="E104" i="17"/>
  <c r="C103" i="17"/>
  <c r="E101" i="17"/>
  <c r="E100" i="19"/>
  <c r="E105" i="20"/>
  <c r="E102" i="20"/>
  <c r="E105" i="15"/>
  <c r="E102" i="15"/>
  <c r="E102" i="16"/>
  <c r="E105" i="16"/>
  <c r="E105" i="7"/>
  <c r="E102" i="7"/>
  <c r="D103" i="22"/>
  <c r="D103" i="18"/>
  <c r="D103" i="13"/>
  <c r="D103" i="9"/>
  <c r="C61" i="21"/>
  <c r="E59" i="21"/>
  <c r="C61" i="17"/>
  <c r="E59" i="17"/>
  <c r="E59" i="12"/>
  <c r="C61" i="12"/>
  <c r="E62" i="8"/>
  <c r="C61" i="8"/>
  <c r="E59" i="8"/>
  <c r="E59" i="20"/>
  <c r="C61" i="20"/>
  <c r="C61" i="15"/>
  <c r="E59" i="15"/>
  <c r="E59" i="16"/>
  <c r="C61" i="16"/>
  <c r="E59" i="7"/>
  <c r="C61" i="7"/>
  <c r="E63" i="19"/>
  <c r="E60" i="19"/>
  <c r="E63" i="14"/>
  <c r="E60" i="14"/>
  <c r="E63" i="10"/>
  <c r="E60" i="10"/>
  <c r="E63" i="6"/>
  <c r="E60" i="6"/>
  <c r="D61" i="21"/>
  <c r="D61" i="17"/>
  <c r="D61" i="12"/>
  <c r="D61" i="8"/>
  <c r="E63" i="7"/>
  <c r="E60" i="7"/>
  <c r="D61" i="22"/>
  <c r="C61" i="19"/>
  <c r="E59" i="19"/>
  <c r="E62" i="14"/>
  <c r="C61" i="14"/>
  <c r="E59" i="14"/>
  <c r="C61" i="10"/>
  <c r="E59" i="10"/>
  <c r="C61" i="6"/>
  <c r="E59" i="6"/>
  <c r="E63" i="20"/>
  <c r="E60" i="20"/>
  <c r="D61" i="13"/>
  <c r="E63" i="22"/>
  <c r="E60" i="22"/>
  <c r="E63" i="18"/>
  <c r="E60" i="18"/>
  <c r="E63" i="13"/>
  <c r="E60" i="13"/>
  <c r="E63" i="9"/>
  <c r="E60" i="9"/>
  <c r="D61" i="20"/>
  <c r="D61" i="15"/>
  <c r="D61" i="16"/>
  <c r="D61" i="7"/>
  <c r="E63" i="16"/>
  <c r="E60" i="16"/>
  <c r="D61" i="18"/>
  <c r="E58" i="15"/>
  <c r="E62" i="22"/>
  <c r="C61" i="22"/>
  <c r="E59" i="22"/>
  <c r="C61" i="18"/>
  <c r="E59" i="18"/>
  <c r="E62" i="13"/>
  <c r="C61" i="13"/>
  <c r="E59" i="13"/>
  <c r="E62" i="9"/>
  <c r="C61" i="9"/>
  <c r="E59" i="9"/>
  <c r="E63" i="15"/>
  <c r="E60" i="15"/>
  <c r="D61" i="9"/>
  <c r="E58" i="7"/>
  <c r="E63" i="21"/>
  <c r="E60" i="21"/>
  <c r="E63" i="17"/>
  <c r="E60" i="17"/>
  <c r="E63" i="12"/>
  <c r="E60" i="12"/>
  <c r="E63" i="8"/>
  <c r="E60" i="8"/>
  <c r="E58" i="1"/>
  <c r="D61" i="19"/>
  <c r="D61" i="14"/>
  <c r="D61" i="10"/>
  <c r="D61" i="6"/>
  <c r="E103" i="17" l="1"/>
  <c r="E103" i="12"/>
  <c r="E61" i="22"/>
  <c r="E103" i="14"/>
  <c r="E103" i="16"/>
  <c r="E61" i="14"/>
  <c r="E103" i="9"/>
  <c r="E103" i="21"/>
  <c r="E103" i="6"/>
  <c r="E61" i="18"/>
  <c r="E61" i="17"/>
  <c r="E103" i="20"/>
  <c r="E104" i="8"/>
  <c r="E101" i="1"/>
  <c r="C103" i="1"/>
  <c r="E103" i="18"/>
  <c r="E103" i="10"/>
  <c r="E103" i="7"/>
  <c r="E104" i="15"/>
  <c r="E104" i="18"/>
  <c r="E104" i="10"/>
  <c r="D103" i="1"/>
  <c r="E103" i="22"/>
  <c r="E104" i="7"/>
  <c r="E104" i="9"/>
  <c r="E103" i="19"/>
  <c r="E103" i="13"/>
  <c r="E102" i="1"/>
  <c r="E105" i="1"/>
  <c r="E104" i="19"/>
  <c r="E104" i="13"/>
  <c r="E103" i="15"/>
  <c r="E61" i="13"/>
  <c r="E62" i="10"/>
  <c r="D61" i="1"/>
  <c r="E62" i="16"/>
  <c r="E62" i="12"/>
  <c r="E61" i="15"/>
  <c r="E59" i="1"/>
  <c r="C61" i="1"/>
  <c r="E62" i="18"/>
  <c r="E61" i="6"/>
  <c r="E61" i="7"/>
  <c r="E62" i="15"/>
  <c r="E62" i="17"/>
  <c r="E61" i="9"/>
  <c r="E63" i="1"/>
  <c r="E60" i="1"/>
  <c r="E62" i="6"/>
  <c r="E61" i="19"/>
  <c r="E61" i="20"/>
  <c r="E61" i="8"/>
  <c r="E62" i="19"/>
  <c r="E62" i="7"/>
  <c r="E61" i="21"/>
  <c r="E61" i="10"/>
  <c r="E61" i="16"/>
  <c r="E62" i="20"/>
  <c r="E61" i="12"/>
  <c r="E62" i="21"/>
  <c r="E77" i="1"/>
  <c r="E61" i="1" l="1"/>
  <c r="E103" i="1"/>
  <c r="E104" i="1"/>
  <c r="E62" i="1"/>
  <c r="D93" i="1" l="1"/>
  <c r="E91" i="1"/>
  <c r="C93" i="1"/>
  <c r="E90" i="1"/>
  <c r="E92" i="1"/>
  <c r="E93" i="1" l="1"/>
  <c r="E49" i="22" l="1"/>
  <c r="E49" i="21"/>
  <c r="E49" i="20"/>
  <c r="E49" i="19"/>
  <c r="E49" i="18"/>
  <c r="E49" i="17"/>
  <c r="E49" i="15"/>
  <c r="E49" i="14"/>
  <c r="E49" i="13"/>
  <c r="E49" i="12"/>
  <c r="E49" i="16"/>
  <c r="E49" i="10"/>
  <c r="E49" i="9"/>
  <c r="E49" i="8"/>
  <c r="E49" i="7"/>
  <c r="E49" i="6"/>
  <c r="E49" i="1"/>
  <c r="D24" i="6" l="1"/>
  <c r="D24" i="1" l="1"/>
  <c r="D24" i="8"/>
  <c r="D24" i="7"/>
  <c r="D24" i="9"/>
  <c r="D24" i="10"/>
  <c r="D24" i="12"/>
  <c r="D24" i="14"/>
  <c r="D24" i="13"/>
  <c r="D24" i="16"/>
  <c r="D24" i="19"/>
  <c r="D24" i="22"/>
  <c r="D24" i="15"/>
  <c r="D24" i="17"/>
  <c r="D24" i="21"/>
  <c r="D24" i="20"/>
  <c r="D24" i="18"/>
  <c r="E22" i="6" l="1"/>
  <c r="E23" i="6" l="1"/>
  <c r="E22" i="12"/>
  <c r="E22" i="18"/>
  <c r="E22" i="19"/>
  <c r="E22" i="1"/>
  <c r="E22" i="7"/>
  <c r="E22" i="17"/>
  <c r="E22" i="22"/>
  <c r="E22" i="16"/>
  <c r="E22" i="9"/>
  <c r="E22" i="10"/>
  <c r="E22" i="21"/>
  <c r="E22" i="15"/>
  <c r="E22" i="8"/>
  <c r="E22" i="13"/>
  <c r="E22" i="14"/>
  <c r="E22" i="20"/>
  <c r="E23" i="19" l="1"/>
  <c r="E23" i="18"/>
  <c r="E23" i="10"/>
  <c r="E23" i="12"/>
  <c r="E23" i="9"/>
  <c r="E23" i="16"/>
  <c r="E23" i="13"/>
  <c r="E23" i="17"/>
  <c r="E23" i="21"/>
  <c r="E23" i="14"/>
  <c r="E23" i="8"/>
  <c r="E23" i="7"/>
  <c r="E23" i="20"/>
  <c r="E23" i="22"/>
  <c r="E23" i="1"/>
  <c r="E23" i="15"/>
  <c r="E21" i="6" l="1"/>
  <c r="C24" i="6"/>
  <c r="E24" i="6" s="1"/>
  <c r="E21" i="22" l="1"/>
  <c r="C24" i="22"/>
  <c r="E24" i="22" s="1"/>
  <c r="E21" i="13"/>
  <c r="C24" i="13"/>
  <c r="E24" i="13" s="1"/>
  <c r="E21" i="17"/>
  <c r="C24" i="17"/>
  <c r="E24" i="17" s="1"/>
  <c r="E21" i="7"/>
  <c r="C24" i="7"/>
  <c r="E24" i="7" s="1"/>
  <c r="E21" i="15"/>
  <c r="C24" i="15"/>
  <c r="E24" i="15" s="1"/>
  <c r="E21" i="1"/>
  <c r="C24" i="1"/>
  <c r="E24" i="1" s="1"/>
  <c r="E21" i="21"/>
  <c r="C24" i="21"/>
  <c r="E24" i="21" s="1"/>
  <c r="E21" i="19"/>
  <c r="C24" i="19"/>
  <c r="E24" i="19" s="1"/>
  <c r="E21" i="10"/>
  <c r="C24" i="10"/>
  <c r="E24" i="10" s="1"/>
  <c r="E21" i="18"/>
  <c r="C24" i="18"/>
  <c r="E24" i="18" s="1"/>
  <c r="E21" i="14"/>
  <c r="C24" i="14"/>
  <c r="E24" i="14" s="1"/>
  <c r="E21" i="9"/>
  <c r="C24" i="9"/>
  <c r="E24" i="9" s="1"/>
  <c r="E21" i="12"/>
  <c r="C24" i="12"/>
  <c r="E24" i="12" s="1"/>
  <c r="E21" i="8"/>
  <c r="C24" i="8"/>
  <c r="E24" i="8" s="1"/>
  <c r="E21" i="16"/>
  <c r="C24" i="16"/>
  <c r="E24" i="16" s="1"/>
  <c r="E21" i="20"/>
  <c r="C24" i="20"/>
  <c r="E24" i="20" s="1"/>
</calcChain>
</file>

<file path=xl/sharedStrings.xml><?xml version="1.0" encoding="utf-8"?>
<sst xmlns="http://schemas.openxmlformats.org/spreadsheetml/2006/main" count="2964" uniqueCount="106">
  <si>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</si>
  <si>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</si>
  <si>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</si>
  <si>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</si>
  <si>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</si>
  <si>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</si>
  <si>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</si>
  <si>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</si>
  <si>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</si>
  <si>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</si>
  <si>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</si>
  <si>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</si>
  <si>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</si>
  <si>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</si>
  <si>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</si>
  <si>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</si>
  <si>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</si>
  <si>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</si>
  <si>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</si>
  <si>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</si>
  <si>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</si>
  <si>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</si>
  <si>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</si>
  <si>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</si>
  <si>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</si>
  <si>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</si>
  <si>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</si>
  <si>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</si>
  <si>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</si>
  <si>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</si>
  <si>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</si>
  <si>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</si>
  <si>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</si>
  <si>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</si>
  <si>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</si>
  <si>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</si>
  <si>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</si>
  <si>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</si>
  <si>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</si>
  <si>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</si>
  <si>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</si>
  <si>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</si>
  <si>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</si>
  <si>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</si>
  <si>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</si>
  <si>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</si>
  <si>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</si>
  <si>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</si>
  <si>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</si>
  <si>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</si>
  <si>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</si>
  <si>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</si>
  <si>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</si>
  <si>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</si>
  <si>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</si>
  <si>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</si>
  <si>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</si>
  <si>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</si>
  <si>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</si>
  <si>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</si>
  <si>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</si>
  <si>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</si>
  <si>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</si>
  <si>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</si>
  <si>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</si>
  <si>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</si>
  <si>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</si>
  <si>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</si>
  <si>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</si>
  <si>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</si>
  <si>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</si>
  <si>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</si>
  <si>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</si>
  <si>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</si>
  <si>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</si>
  <si>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</si>
  <si>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</si>
  <si>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</si>
  <si>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</si>
  <si>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</si>
  <si>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</si>
  <si>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</si>
  <si>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</si>
  <si>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</si>
  <si>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</si>
  <si>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</si>
  <si>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</si>
  <si>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</si>
  <si>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</si>
  <si>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</si>
  <si>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</si>
  <si>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</si>
  <si>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</si>
  <si>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</si>
  <si>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</si>
  <si>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</si>
  <si>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</si>
  <si>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</si>
  <si>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</si>
  <si>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</si>
  <si>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Víctimas Españolas menores</t>
  </si>
  <si>
    <t>Víctimas Extranjeras menores</t>
  </si>
  <si>
    <t>4º Trimestre 2023</t>
  </si>
  <si>
    <t>4º trimestre 2022</t>
  </si>
  <si>
    <t>4º trimestre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</si>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</sst>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6" borderId="0" xfId="0" applyFill="1"/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19</xdr:col>
      <xdr:colOff>476250</xdr:colOff>
      <xdr:row>1</xdr:row>
      <xdr:rowOff>0</xdr:rowOff>
    </xdr:from>
    <xdr:to>
      <xdr:col>20</xdr:col>
      <xdr:colOff>495300</xdr:colOff>
      <xdr:row>5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190500"/>
          <a:ext cx="8572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28575</xdr:rowOff>
    </xdr:from>
    <xdr:to>
      <xdr:col>10</xdr:col>
      <xdr:colOff>237748</xdr:colOff>
      <xdr:row>30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866773" y="60483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9525</xdr:rowOff>
    </xdr:from>
    <xdr:to>
      <xdr:col>10</xdr:col>
      <xdr:colOff>266325</xdr:colOff>
      <xdr:row>39</xdr:row>
      <xdr:rowOff>142800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9535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19050</xdr:rowOff>
    </xdr:from>
    <xdr:to>
      <xdr:col>10</xdr:col>
      <xdr:colOff>218699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84772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85725</xdr:rowOff>
    </xdr:from>
    <xdr:to>
      <xdr:col>10</xdr:col>
      <xdr:colOff>209175</xdr:colOff>
      <xdr:row>66</xdr:row>
      <xdr:rowOff>57150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3820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9525</xdr:colOff>
      <xdr:row>93</xdr:row>
      <xdr:rowOff>123825</xdr:rowOff>
    </xdr:from>
    <xdr:to>
      <xdr:col>10</xdr:col>
      <xdr:colOff>218700</xdr:colOff>
      <xdr:row>95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47725" y="219932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76200</xdr:rowOff>
    </xdr:from>
    <xdr:to>
      <xdr:col>10</xdr:col>
      <xdr:colOff>247275</xdr:colOff>
      <xdr:row>108</xdr:row>
      <xdr:rowOff>47625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76300" y="2494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800100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01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28575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382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800100</xdr:colOff>
      <xdr:row>171</xdr:row>
      <xdr:rowOff>133350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0100" y="39309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47625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382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201</xdr:row>
      <xdr:rowOff>38100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19150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819150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1915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76200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47725" y="346995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838198</xdr:colOff>
      <xdr:row>26</xdr:row>
      <xdr:rowOff>38100</xdr:rowOff>
    </xdr:from>
    <xdr:to>
      <xdr:col>10</xdr:col>
      <xdr:colOff>209173</xdr:colOff>
      <xdr:row>30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38198" y="60579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809625</xdr:colOff>
      <xdr:row>37</xdr:row>
      <xdr:rowOff>152400</xdr:rowOff>
    </xdr:from>
    <xdr:to>
      <xdr:col>10</xdr:col>
      <xdr:colOff>180600</xdr:colOff>
      <xdr:row>39</xdr:row>
      <xdr:rowOff>123750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809625" y="86772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19050</xdr:rowOff>
    </xdr:from>
    <xdr:to>
      <xdr:col>10</xdr:col>
      <xdr:colOff>199649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82867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0</xdr:rowOff>
    </xdr:from>
    <xdr:to>
      <xdr:col>10</xdr:col>
      <xdr:colOff>228225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7250" y="14887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28575</xdr:rowOff>
    </xdr:from>
    <xdr:to>
      <xdr:col>10</xdr:col>
      <xdr:colOff>237750</xdr:colOff>
      <xdr:row>96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66775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9525</xdr:rowOff>
    </xdr:from>
    <xdr:to>
      <xdr:col>10</xdr:col>
      <xdr:colOff>199650</xdr:colOff>
      <xdr:row>107</xdr:row>
      <xdr:rowOff>142875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28675" y="24879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809625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809625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857250" y="36633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38100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847725" y="39462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81915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83820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809625</xdr:colOff>
      <xdr:row>214</xdr:row>
      <xdr:rowOff>152400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809625" y="48453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19050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857250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95250</xdr:rowOff>
    </xdr:from>
    <xdr:to>
      <xdr:col>10</xdr:col>
      <xdr:colOff>237748</xdr:colOff>
      <xdr:row>30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66773" y="61150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47625</xdr:rowOff>
    </xdr:from>
    <xdr:to>
      <xdr:col>10</xdr:col>
      <xdr:colOff>228225</xdr:colOff>
      <xdr:row>40</xdr:row>
      <xdr:rowOff>18975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85725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28575</xdr:rowOff>
    </xdr:from>
    <xdr:to>
      <xdr:col>10</xdr:col>
      <xdr:colOff>199649</xdr:colOff>
      <xdr:row>54</xdr:row>
      <xdr:rowOff>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828674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64</xdr:row>
      <xdr:rowOff>76200</xdr:rowOff>
    </xdr:from>
    <xdr:to>
      <xdr:col>10</xdr:col>
      <xdr:colOff>256800</xdr:colOff>
      <xdr:row>66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85825" y="14963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19050</xdr:rowOff>
    </xdr:from>
    <xdr:to>
      <xdr:col>10</xdr:col>
      <xdr:colOff>237750</xdr:colOff>
      <xdr:row>95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866775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105</xdr:row>
      <xdr:rowOff>152400</xdr:rowOff>
    </xdr:from>
    <xdr:to>
      <xdr:col>10</xdr:col>
      <xdr:colOff>218700</xdr:colOff>
      <xdr:row>107</xdr:row>
      <xdr:rowOff>123825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847725" y="24860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19050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847725" y="3082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38100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847725" y="36661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57150</xdr:colOff>
      <xdr:row>172</xdr:row>
      <xdr:rowOff>47625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895350" y="39471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47625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857250" y="4529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47625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828675" y="48529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150</xdr:row>
      <xdr:rowOff>142875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86677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19050</xdr:rowOff>
    </xdr:from>
    <xdr:to>
      <xdr:col>10</xdr:col>
      <xdr:colOff>228223</xdr:colOff>
      <xdr:row>30</xdr:row>
      <xdr:rowOff>28575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57248" y="60388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9525</xdr:rowOff>
    </xdr:from>
    <xdr:to>
      <xdr:col>10</xdr:col>
      <xdr:colOff>209175</xdr:colOff>
      <xdr:row>39</xdr:row>
      <xdr:rowOff>142800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3820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0</xdr:rowOff>
    </xdr:from>
    <xdr:to>
      <xdr:col>10</xdr:col>
      <xdr:colOff>228224</xdr:colOff>
      <xdr:row>53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85724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63</xdr:row>
      <xdr:rowOff>133350</xdr:rowOff>
    </xdr:from>
    <xdr:to>
      <xdr:col>10</xdr:col>
      <xdr:colOff>247275</xdr:colOff>
      <xdr:row>65</xdr:row>
      <xdr:rowOff>76200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876300" y="1483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19050</xdr:rowOff>
    </xdr:from>
    <xdr:to>
      <xdr:col>10</xdr:col>
      <xdr:colOff>190125</xdr:colOff>
      <xdr:row>95</xdr:row>
      <xdr:rowOff>152400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19150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66675</xdr:rowOff>
    </xdr:from>
    <xdr:to>
      <xdr:col>10</xdr:col>
      <xdr:colOff>256800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885825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83820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857250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838200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133350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838200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66675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847725" y="4531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150</xdr:row>
      <xdr:rowOff>142875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84772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85723</xdr:colOff>
      <xdr:row>26</xdr:row>
      <xdr:rowOff>0</xdr:rowOff>
    </xdr:from>
    <xdr:to>
      <xdr:col>10</xdr:col>
      <xdr:colOff>294898</xdr:colOff>
      <xdr:row>30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923923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66675</xdr:rowOff>
    </xdr:from>
    <xdr:to>
      <xdr:col>10</xdr:col>
      <xdr:colOff>209175</xdr:colOff>
      <xdr:row>40</xdr:row>
      <xdr:rowOff>38025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838200" y="87534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57149</xdr:colOff>
      <xdr:row>52</xdr:row>
      <xdr:rowOff>9525</xdr:rowOff>
    </xdr:from>
    <xdr:to>
      <xdr:col>10</xdr:col>
      <xdr:colOff>266324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895349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63</xdr:row>
      <xdr:rowOff>114300</xdr:rowOff>
    </xdr:from>
    <xdr:to>
      <xdr:col>10</xdr:col>
      <xdr:colOff>237750</xdr:colOff>
      <xdr:row>65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866775" y="1481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57150</xdr:rowOff>
    </xdr:from>
    <xdr:to>
      <xdr:col>10</xdr:col>
      <xdr:colOff>228225</xdr:colOff>
      <xdr:row>96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57250" y="22088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28575</xdr:rowOff>
    </xdr:from>
    <xdr:to>
      <xdr:col>10</xdr:col>
      <xdr:colOff>247275</xdr:colOff>
      <xdr:row>108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76300" y="24898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57150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819150" y="3086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160</xdr:row>
      <xdr:rowOff>152400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866775" y="36595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171</xdr:row>
      <xdr:rowOff>228600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857250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81915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200</xdr:row>
      <xdr:rowOff>152400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876300" y="452151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582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83820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19050</xdr:rowOff>
    </xdr:from>
    <xdr:to>
      <xdr:col>10</xdr:col>
      <xdr:colOff>237750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66775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51</xdr:row>
      <xdr:rowOff>142875</xdr:rowOff>
    </xdr:from>
    <xdr:to>
      <xdr:col>10</xdr:col>
      <xdr:colOff>199649</xdr:colOff>
      <xdr:row>53</xdr:row>
      <xdr:rowOff>114300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828674" y="12001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64</xdr:row>
      <xdr:rowOff>85725</xdr:rowOff>
    </xdr:from>
    <xdr:to>
      <xdr:col>10</xdr:col>
      <xdr:colOff>190125</xdr:colOff>
      <xdr:row>66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81915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47625</xdr:rowOff>
    </xdr:from>
    <xdr:to>
      <xdr:col>10</xdr:col>
      <xdr:colOff>209175</xdr:colOff>
      <xdr:row>96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83820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66675</xdr:rowOff>
    </xdr:from>
    <xdr:to>
      <xdr:col>10</xdr:col>
      <xdr:colOff>190125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819150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7725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8763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83820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85725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838200" y="423862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200</xdr:row>
      <xdr:rowOff>123825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838200" y="45186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9525</xdr:colOff>
      <xdr:row>214</xdr:row>
      <xdr:rowOff>104775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847725" y="48406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819150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81915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85725</xdr:rowOff>
    </xdr:from>
    <xdr:to>
      <xdr:col>10</xdr:col>
      <xdr:colOff>237748</xdr:colOff>
      <xdr:row>30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66773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819150</xdr:colOff>
      <xdr:row>38</xdr:row>
      <xdr:rowOff>19050</xdr:rowOff>
    </xdr:from>
    <xdr:to>
      <xdr:col>10</xdr:col>
      <xdr:colOff>190125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8191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28575</xdr:rowOff>
    </xdr:from>
    <xdr:to>
      <xdr:col>10</xdr:col>
      <xdr:colOff>247274</xdr:colOff>
      <xdr:row>54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876299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19050</xdr:rowOff>
    </xdr:from>
    <xdr:to>
      <xdr:col>10</xdr:col>
      <xdr:colOff>209175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3820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19050</xdr:rowOff>
    </xdr:from>
    <xdr:to>
      <xdr:col>10</xdr:col>
      <xdr:colOff>256800</xdr:colOff>
      <xdr:row>107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8858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47625</xdr:colOff>
      <xdr:row>136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8582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876300" y="36623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85725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9525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866775" y="45253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838200" y="4851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838200" y="346233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47625</xdr:rowOff>
    </xdr:from>
    <xdr:to>
      <xdr:col>10</xdr:col>
      <xdr:colOff>237748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6677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47625</xdr:rowOff>
    </xdr:from>
    <xdr:to>
      <xdr:col>10</xdr:col>
      <xdr:colOff>209175</xdr:colOff>
      <xdr:row>40</xdr:row>
      <xdr:rowOff>18975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3820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9525</xdr:rowOff>
    </xdr:from>
    <xdr:to>
      <xdr:col>10</xdr:col>
      <xdr:colOff>199649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8674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19050</xdr:rowOff>
    </xdr:from>
    <xdr:to>
      <xdr:col>10</xdr:col>
      <xdr:colOff>228225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5725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28575</xdr:rowOff>
    </xdr:from>
    <xdr:to>
      <xdr:col>10</xdr:col>
      <xdr:colOff>209175</xdr:colOff>
      <xdr:row>96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38200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8572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847725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47725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847725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38100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847725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150</xdr:row>
      <xdr:rowOff>171450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838200" y="346138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47625</xdr:rowOff>
    </xdr:from>
    <xdr:to>
      <xdr:col>10</xdr:col>
      <xdr:colOff>218698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84772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38</xdr:row>
      <xdr:rowOff>28575</xdr:rowOff>
    </xdr:from>
    <xdr:to>
      <xdr:col>10</xdr:col>
      <xdr:colOff>218700</xdr:colOff>
      <xdr:row>39</xdr:row>
      <xdr:rowOff>161850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47725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57150</xdr:rowOff>
    </xdr:from>
    <xdr:to>
      <xdr:col>10</xdr:col>
      <xdr:colOff>228224</xdr:colOff>
      <xdr:row>54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857249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63</xdr:row>
      <xdr:rowOff>142875</xdr:rowOff>
    </xdr:from>
    <xdr:to>
      <xdr:col>10</xdr:col>
      <xdr:colOff>256800</xdr:colOff>
      <xdr:row>65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85825" y="14839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47625</xdr:colOff>
      <xdr:row>93</xdr:row>
      <xdr:rowOff>133350</xdr:rowOff>
    </xdr:from>
    <xdr:to>
      <xdr:col>10</xdr:col>
      <xdr:colOff>256800</xdr:colOff>
      <xdr:row>95</xdr:row>
      <xdr:rowOff>104775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85825" y="22002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57150</xdr:colOff>
      <xdr:row>106</xdr:row>
      <xdr:rowOff>47625</xdr:rowOff>
    </xdr:from>
    <xdr:to>
      <xdr:col>10</xdr:col>
      <xdr:colOff>266325</xdr:colOff>
      <xdr:row>108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953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135</xdr:row>
      <xdr:rowOff>142875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857250" y="30784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160</xdr:row>
      <xdr:rowOff>171450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876300" y="36614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200025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866775" y="39376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47625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8763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847725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214</xdr:row>
      <xdr:rowOff>171450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885825" y="48472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151</xdr:row>
      <xdr:rowOff>9525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866775" y="346329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33375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53</xdr:row>
      <xdr:rowOff>0</xdr:rowOff>
    </xdr:from>
    <xdr:to>
      <xdr:col>10</xdr:col>
      <xdr:colOff>209174</xdr:colOff>
      <xdr:row>54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209175</xdr:colOff>
      <xdr:row>66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10</xdr:col>
      <xdr:colOff>209175</xdr:colOff>
      <xdr:row>82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10</xdr:col>
      <xdr:colOff>209175</xdr:colOff>
      <xdr:row>86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10</xdr:col>
      <xdr:colOff>209175</xdr:colOff>
      <xdr:row>96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10</xdr:col>
      <xdr:colOff>209175</xdr:colOff>
      <xdr:row>108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118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122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137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819148</xdr:colOff>
      <xdr:row>25</xdr:row>
      <xdr:rowOff>123825</xdr:rowOff>
    </xdr:from>
    <xdr:to>
      <xdr:col>10</xdr:col>
      <xdr:colOff>190123</xdr:colOff>
      <xdr:row>29</xdr:row>
      <xdr:rowOff>133350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9148" y="59817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28575</xdr:rowOff>
    </xdr:from>
    <xdr:to>
      <xdr:col>10</xdr:col>
      <xdr:colOff>228225</xdr:colOff>
      <xdr:row>39</xdr:row>
      <xdr:rowOff>161850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0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47624</xdr:colOff>
      <xdr:row>52</xdr:row>
      <xdr:rowOff>57150</xdr:rowOff>
    </xdr:from>
    <xdr:to>
      <xdr:col>10</xdr:col>
      <xdr:colOff>256799</xdr:colOff>
      <xdr:row>54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85824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64</xdr:row>
      <xdr:rowOff>47625</xdr:rowOff>
    </xdr:from>
    <xdr:to>
      <xdr:col>10</xdr:col>
      <xdr:colOff>237750</xdr:colOff>
      <xdr:row>66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66775" y="14935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0</xdr:rowOff>
    </xdr:from>
    <xdr:to>
      <xdr:col>10</xdr:col>
      <xdr:colOff>228225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57250" y="22031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57150</xdr:rowOff>
    </xdr:from>
    <xdr:to>
      <xdr:col>10</xdr:col>
      <xdr:colOff>228225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7250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763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66675</xdr:colOff>
      <xdr:row>161</xdr:row>
      <xdr:rowOff>95250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04875" y="3671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09625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9525</xdr:colOff>
      <xdr:row>185</xdr:row>
      <xdr:rowOff>133350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47725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201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76300" y="45272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28575</xdr:colOff>
      <xdr:row>215</xdr:row>
      <xdr:rowOff>66675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66775" y="48548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57150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38200" y="346805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0</xdr:rowOff>
    </xdr:from>
    <xdr:to>
      <xdr:col>10</xdr:col>
      <xdr:colOff>247273</xdr:colOff>
      <xdr:row>30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76298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800100</xdr:colOff>
      <xdr:row>38</xdr:row>
      <xdr:rowOff>104775</xdr:rowOff>
    </xdr:from>
    <xdr:to>
      <xdr:col>10</xdr:col>
      <xdr:colOff>171075</xdr:colOff>
      <xdr:row>40</xdr:row>
      <xdr:rowOff>76125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00100" y="87915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19050</xdr:rowOff>
    </xdr:from>
    <xdr:to>
      <xdr:col>10</xdr:col>
      <xdr:colOff>247274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6299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63</xdr:row>
      <xdr:rowOff>171450</xdr:rowOff>
    </xdr:from>
    <xdr:to>
      <xdr:col>10</xdr:col>
      <xdr:colOff>199650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8675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152400</xdr:rowOff>
    </xdr:from>
    <xdr:to>
      <xdr:col>10</xdr:col>
      <xdr:colOff>209175</xdr:colOff>
      <xdr:row>95</xdr:row>
      <xdr:rowOff>123825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38200" y="22021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0</xdr:rowOff>
    </xdr:from>
    <xdr:to>
      <xdr:col>10</xdr:col>
      <xdr:colOff>190125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19150" y="24869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6677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161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19150" y="36642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76300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19050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47725" y="423195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200</xdr:row>
      <xdr:rowOff>133350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0" y="4519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214</xdr:row>
      <xdr:rowOff>161925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76300" y="48463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38100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28675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85725</xdr:rowOff>
    </xdr:from>
    <xdr:to>
      <xdr:col>10</xdr:col>
      <xdr:colOff>247273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7629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38100</xdr:rowOff>
    </xdr:from>
    <xdr:to>
      <xdr:col>10</xdr:col>
      <xdr:colOff>237750</xdr:colOff>
      <xdr:row>40</xdr:row>
      <xdr:rowOff>9450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6775" y="87249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819149</xdr:colOff>
      <xdr:row>52</xdr:row>
      <xdr:rowOff>76200</xdr:rowOff>
    </xdr:from>
    <xdr:to>
      <xdr:col>10</xdr:col>
      <xdr:colOff>190124</xdr:colOff>
      <xdr:row>54</xdr:row>
      <xdr:rowOff>47625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19149" y="12096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9525</xdr:rowOff>
    </xdr:from>
    <xdr:to>
      <xdr:col>10</xdr:col>
      <xdr:colOff>209175</xdr:colOff>
      <xdr:row>65</xdr:row>
      <xdr:rowOff>142875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38200" y="1489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76200</xdr:rowOff>
    </xdr:from>
    <xdr:to>
      <xdr:col>10</xdr:col>
      <xdr:colOff>228225</xdr:colOff>
      <xdr:row>96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0" y="2210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47625</xdr:rowOff>
    </xdr:from>
    <xdr:to>
      <xdr:col>10</xdr:col>
      <xdr:colOff>228225</xdr:colOff>
      <xdr:row>108</xdr:row>
      <xdr:rowOff>19050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8572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847725" y="30851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76200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38200" y="36699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171</xdr:row>
      <xdr:rowOff>228600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809625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95250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57250" y="423957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57250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38200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47625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47725" y="346710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85725</xdr:rowOff>
    </xdr:from>
    <xdr:to>
      <xdr:col>10</xdr:col>
      <xdr:colOff>228223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724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10</xdr:col>
      <xdr:colOff>209175</xdr:colOff>
      <xdr:row>39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38200" y="86868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38100</xdr:rowOff>
    </xdr:from>
    <xdr:to>
      <xdr:col>10</xdr:col>
      <xdr:colOff>218699</xdr:colOff>
      <xdr:row>54</xdr:row>
      <xdr:rowOff>9525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47724" y="12058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64</xdr:row>
      <xdr:rowOff>28575</xdr:rowOff>
    </xdr:from>
    <xdr:to>
      <xdr:col>10</xdr:col>
      <xdr:colOff>199650</xdr:colOff>
      <xdr:row>66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8675" y="14916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47625</xdr:rowOff>
    </xdr:from>
    <xdr:to>
      <xdr:col>10</xdr:col>
      <xdr:colOff>190125</xdr:colOff>
      <xdr:row>96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81915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106</xdr:row>
      <xdr:rowOff>19050</xdr:rowOff>
    </xdr:from>
    <xdr:to>
      <xdr:col>10</xdr:col>
      <xdr:colOff>218700</xdr:colOff>
      <xdr:row>107</xdr:row>
      <xdr:rowOff>152400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8477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9525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8191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47625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47725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866775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38100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87630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28575</xdr:rowOff>
    </xdr:from>
    <xdr:to>
      <xdr:col>10</xdr:col>
      <xdr:colOff>209175</xdr:colOff>
      <xdr:row>191</xdr:row>
      <xdr:rowOff>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838200" y="42814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85725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28575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866775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28675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19050</xdr:rowOff>
    </xdr:from>
    <xdr:to>
      <xdr:col>10</xdr:col>
      <xdr:colOff>228225</xdr:colOff>
      <xdr:row>39</xdr:row>
      <xdr:rowOff>152325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572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819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800100</xdr:colOff>
      <xdr:row>63</xdr:row>
      <xdr:rowOff>171450</xdr:rowOff>
    </xdr:from>
    <xdr:to>
      <xdr:col>10</xdr:col>
      <xdr:colOff>171075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00100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819150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66675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857250" y="36690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876300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66675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857250" y="423672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866775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87630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66675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828675" y="34690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workbookViewId="0"/>
  </sheetViews>
  <sheetFormatPr baseColWidth="10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6" t="s">
        <v>102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3" spans="2:19" ht="15.75" thickBot="1" x14ac:dyDescent="0.3"/>
    <row r="14" spans="2:19" s="3" customFormat="1" ht="30" customHeight="1" thickTop="1" thickBot="1" x14ac:dyDescent="0.25">
      <c r="C14" s="23" t="s">
        <v>0</v>
      </c>
      <c r="D14" s="24"/>
      <c r="E14" s="24"/>
      <c r="F14" s="24"/>
      <c r="G14" s="24"/>
      <c r="H14" s="25"/>
      <c r="L14" s="23" t="s">
        <v>1</v>
      </c>
      <c r="M14" s="24"/>
      <c r="N14" s="24"/>
      <c r="O14" s="24"/>
      <c r="P14" s="24"/>
      <c r="Q14" s="25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3" t="s">
        <v>2</v>
      </c>
      <c r="D16" s="24"/>
      <c r="E16" s="24"/>
      <c r="F16" s="24"/>
      <c r="G16" s="24"/>
      <c r="H16" s="25"/>
      <c r="L16" s="23" t="s">
        <v>3</v>
      </c>
      <c r="M16" s="24"/>
      <c r="N16" s="24"/>
      <c r="O16" s="24"/>
      <c r="P16" s="24"/>
      <c r="Q16" s="25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3" t="s">
        <v>4</v>
      </c>
      <c r="D18" s="24"/>
      <c r="E18" s="24"/>
      <c r="F18" s="24"/>
      <c r="G18" s="24"/>
      <c r="H18" s="25"/>
      <c r="L18" s="23" t="s">
        <v>5</v>
      </c>
      <c r="M18" s="24"/>
      <c r="N18" s="24"/>
      <c r="O18" s="24"/>
      <c r="P18" s="24"/>
      <c r="Q18" s="25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3" t="s">
        <v>6</v>
      </c>
      <c r="D20" s="24"/>
      <c r="E20" s="24"/>
      <c r="F20" s="24"/>
      <c r="G20" s="24"/>
      <c r="H20" s="25"/>
      <c r="L20" s="23" t="s">
        <v>7</v>
      </c>
      <c r="M20" s="24"/>
      <c r="N20" s="24"/>
      <c r="O20" s="24"/>
      <c r="P20" s="24"/>
      <c r="Q20" s="25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3" t="s">
        <v>8</v>
      </c>
      <c r="D22" s="24"/>
      <c r="E22" s="24"/>
      <c r="F22" s="24"/>
      <c r="G22" s="24"/>
      <c r="H22" s="25"/>
      <c r="L22" s="23" t="s">
        <v>9</v>
      </c>
      <c r="M22" s="24"/>
      <c r="N22" s="24"/>
      <c r="O22" s="24"/>
      <c r="P22" s="24"/>
      <c r="Q22" s="25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3" t="s">
        <v>10</v>
      </c>
      <c r="D24" s="24"/>
      <c r="E24" s="24"/>
      <c r="F24" s="24"/>
      <c r="G24" s="24"/>
      <c r="H24" s="25"/>
      <c r="L24" s="23" t="s">
        <v>11</v>
      </c>
      <c r="M24" s="24"/>
      <c r="N24" s="24"/>
      <c r="O24" s="24"/>
      <c r="P24" s="24"/>
      <c r="Q24" s="25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3" t="s">
        <v>12</v>
      </c>
      <c r="D26" s="24"/>
      <c r="E26" s="24"/>
      <c r="F26" s="24"/>
      <c r="G26" s="24"/>
      <c r="H26" s="25"/>
      <c r="L26" s="23" t="s">
        <v>13</v>
      </c>
      <c r="M26" s="24"/>
      <c r="N26" s="24"/>
      <c r="O26" s="24"/>
      <c r="P26" s="24"/>
      <c r="Q26" s="25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3" t="s">
        <v>14</v>
      </c>
      <c r="D28" s="24"/>
      <c r="E28" s="24"/>
      <c r="F28" s="24"/>
      <c r="G28" s="24"/>
      <c r="H28" s="25"/>
      <c r="L28" s="23" t="s">
        <v>15</v>
      </c>
      <c r="M28" s="24"/>
      <c r="N28" s="24"/>
      <c r="O28" s="24"/>
      <c r="P28" s="24"/>
      <c r="Q28" s="25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3" t="s">
        <v>16</v>
      </c>
      <c r="D30" s="24"/>
      <c r="E30" s="24"/>
      <c r="F30" s="24"/>
      <c r="G30" s="24"/>
      <c r="H30" s="25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18:H18"/>
    <mergeCell ref="L18:Q18"/>
    <mergeCell ref="B9:S9"/>
    <mergeCell ref="C14:H14"/>
    <mergeCell ref="L14:Q14"/>
    <mergeCell ref="C16:H16"/>
    <mergeCell ref="L16:Q16"/>
    <mergeCell ref="C20:H20"/>
    <mergeCell ref="L20:Q20"/>
    <mergeCell ref="C22:H22"/>
    <mergeCell ref="L22:Q22"/>
    <mergeCell ref="C24:H24"/>
    <mergeCell ref="L24:Q24"/>
    <mergeCell ref="C26:H26"/>
    <mergeCell ref="L26:Q26"/>
    <mergeCell ref="C28:H28"/>
    <mergeCell ref="L28:Q28"/>
    <mergeCell ref="C30:H30"/>
  </mergeCells>
  <hyperlinks>
    <hyperlink ref="C14:H14" location="Andalucía!A1" display="Andalucía" xr:uid="{00000000-0004-0000-0000-000000000000}"/>
    <hyperlink ref="C16:H16" location="Aragón!A1" display="Aragón" xr:uid="{00000000-0004-0000-0000-000001000000}"/>
    <hyperlink ref="C18:H18" location="Asturias!A1" display="Principado de Asturias" xr:uid="{00000000-0004-0000-0000-000002000000}"/>
    <hyperlink ref="C20:H20" location="'Illes Balears'!A1" display="Balears, Illes" xr:uid="{00000000-0004-0000-0000-000003000000}"/>
    <hyperlink ref="C22:H22" location="Canarias!A1" display="Canarias" xr:uid="{00000000-0004-0000-0000-000004000000}"/>
    <hyperlink ref="C24:H24" location="Cantabria!A1" display="Cantabria" xr:uid="{00000000-0004-0000-0000-000005000000}"/>
    <hyperlink ref="C26:H26" location="'Castilla y León'!A1" display="Castilla y León" xr:uid="{00000000-0004-0000-0000-000006000000}"/>
    <hyperlink ref="C28:H28" location="'Castilla La Mancha'!A1" display="Castilla - La Mancha" xr:uid="{00000000-0004-0000-0000-000007000000}"/>
    <hyperlink ref="C30:H30" location="Cataluña!A1" display="Cataluña" xr:uid="{00000000-0004-0000-0000-000008000000}"/>
    <hyperlink ref="L14:Q14" location="'Com. Valenciana'!A1" display="Com. Valenciana" xr:uid="{00000000-0004-0000-0000-000009000000}"/>
    <hyperlink ref="L16:Q16" location="Extremadura!A1" display="Extremadura" xr:uid="{00000000-0004-0000-0000-00000A000000}"/>
    <hyperlink ref="L18:Q18" location="Galicia!A1" display="Galicia" xr:uid="{00000000-0004-0000-0000-00000B000000}"/>
    <hyperlink ref="L20:Q20" location="'Com. Madrid'!A1" display="Madrid, Comunidad de" xr:uid="{00000000-0004-0000-0000-00000C000000}"/>
    <hyperlink ref="L22:Q22" location="'Región de Murcia'!A1" display="Murcia, Región de" xr:uid="{00000000-0004-0000-0000-00000D000000}"/>
    <hyperlink ref="L24:Q24" location="Navarra!A1" display="Navarra, Comunidad Foral de" xr:uid="{00000000-0004-0000-0000-00000E000000}"/>
    <hyperlink ref="L26:Q26" location="'Pais Vasco'!A1" display="País Vasco" xr:uid="{00000000-0004-0000-0000-00000F000000}"/>
    <hyperlink ref="L28:Q28" location="'La Rioja'!A1" display="Rioja, La" xr:uid="{00000000-0004-0000-0000-000010000000}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5836</v>
      </c>
      <c r="D14" s="5">
        <v>6431</v>
      </c>
      <c r="E14" s="6">
        <f>IF(C14&gt;0,(D14-C14)/C14)</f>
        <v>0.10195339273474983</v>
      </c>
    </row>
    <row r="15" spans="1:5" ht="20.100000000000001" customHeight="1" thickBot="1" x14ac:dyDescent="0.25">
      <c r="B15" s="4" t="s">
        <v>17</v>
      </c>
      <c r="C15" s="5">
        <v>5803</v>
      </c>
      <c r="D15" s="5">
        <v>6298</v>
      </c>
      <c r="E15" s="6">
        <f t="shared" ref="E15:E25" si="0">IF(C15&gt;0,(D15-C15)/C15)</f>
        <v>8.5300706531104595E-2</v>
      </c>
    </row>
    <row r="16" spans="1:5" ht="20.100000000000001" customHeight="1" thickBot="1" x14ac:dyDescent="0.25">
      <c r="B16" s="4" t="s">
        <v>18</v>
      </c>
      <c r="C16" s="5">
        <v>3169</v>
      </c>
      <c r="D16" s="5">
        <v>3524</v>
      </c>
      <c r="E16" s="6">
        <f t="shared" si="0"/>
        <v>0.11202272010097823</v>
      </c>
    </row>
    <row r="17" spans="2:5" ht="20.100000000000001" customHeight="1" thickBot="1" x14ac:dyDescent="0.25">
      <c r="B17" s="4" t="s">
        <v>19</v>
      </c>
      <c r="C17" s="5">
        <v>2634</v>
      </c>
      <c r="D17" s="5">
        <v>2774</v>
      </c>
      <c r="E17" s="6">
        <f t="shared" si="0"/>
        <v>5.3151100987091873E-2</v>
      </c>
    </row>
    <row r="18" spans="2:5" ht="20.100000000000001" customHeight="1" thickBot="1" x14ac:dyDescent="0.25">
      <c r="B18" s="4" t="s">
        <v>100</v>
      </c>
      <c r="C18" s="5">
        <v>6</v>
      </c>
      <c r="D18" s="5">
        <v>3</v>
      </c>
      <c r="E18" s="6">
        <f>IF(C18=0,"-",(D18-C18)/C18)</f>
        <v>-0.5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0.45390315354127175</v>
      </c>
      <c r="D20" s="6">
        <f>D17/D15</f>
        <v>0.44045728802794537</v>
      </c>
      <c r="E20" s="6">
        <f t="shared" si="0"/>
        <v>-2.9622762936155275E-2</v>
      </c>
    </row>
    <row r="21" spans="2:5" ht="30" customHeight="1" thickBot="1" x14ac:dyDescent="0.25">
      <c r="B21" s="4" t="s">
        <v>23</v>
      </c>
      <c r="C21" s="5">
        <v>608</v>
      </c>
      <c r="D21" s="5">
        <v>711</v>
      </c>
      <c r="E21" s="6">
        <f t="shared" si="0"/>
        <v>0.16940789473684212</v>
      </c>
    </row>
    <row r="22" spans="2:5" ht="20.100000000000001" customHeight="1" thickBot="1" x14ac:dyDescent="0.25">
      <c r="B22" s="4" t="s">
        <v>24</v>
      </c>
      <c r="C22" s="5">
        <v>305</v>
      </c>
      <c r="D22" s="5">
        <v>378</v>
      </c>
      <c r="E22" s="6">
        <f t="shared" si="0"/>
        <v>0.23934426229508196</v>
      </c>
    </row>
    <row r="23" spans="2:5" ht="20.100000000000001" customHeight="1" thickBot="1" x14ac:dyDescent="0.25">
      <c r="B23" s="4" t="s">
        <v>25</v>
      </c>
      <c r="C23" s="5">
        <v>303</v>
      </c>
      <c r="D23" s="5">
        <v>333</v>
      </c>
      <c r="E23" s="6">
        <f t="shared" si="0"/>
        <v>9.9009900990099015E-2</v>
      </c>
    </row>
    <row r="24" spans="2:5" ht="20.100000000000001" customHeight="1" thickBot="1" x14ac:dyDescent="0.25">
      <c r="B24" s="4" t="s">
        <v>21</v>
      </c>
      <c r="C24" s="6">
        <f>C23/C21</f>
        <v>0.49835526315789475</v>
      </c>
      <c r="D24" s="6">
        <f t="shared" ref="D24" si="1">D23/D21</f>
        <v>0.46835443037974683</v>
      </c>
      <c r="E24" s="6">
        <f t="shared" si="0"/>
        <v>-6.0199690855161483E-2</v>
      </c>
    </row>
    <row r="25" spans="2:5" ht="20.100000000000001" customHeight="1" thickBot="1" x14ac:dyDescent="0.25">
      <c r="B25" s="7" t="s">
        <v>26</v>
      </c>
      <c r="C25" s="6">
        <v>0.1465838980000379</v>
      </c>
      <c r="D25" s="6">
        <v>0.15691300447045101</v>
      </c>
      <c r="E25" s="6">
        <f t="shared" si="0"/>
        <v>7.0465491853753476E-2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1202</v>
      </c>
      <c r="D34" s="5">
        <v>1470</v>
      </c>
      <c r="E34" s="6">
        <f>IF(C34&gt;0,(D34-C34)/C34,"-")</f>
        <v>0.22296173044925124</v>
      </c>
    </row>
    <row r="35" spans="2:5" ht="20.100000000000001" customHeight="1" thickBot="1" x14ac:dyDescent="0.25">
      <c r="B35" s="4" t="s">
        <v>29</v>
      </c>
      <c r="C35" s="5">
        <v>8</v>
      </c>
      <c r="D35" s="5">
        <v>7</v>
      </c>
      <c r="E35" s="6">
        <f t="shared" ref="E35:E37" si="2">IF(C35&gt;0,(D35-C35)/C35,"-")</f>
        <v>-0.125</v>
      </c>
    </row>
    <row r="36" spans="2:5" ht="20.100000000000001" customHeight="1" thickBot="1" x14ac:dyDescent="0.25">
      <c r="B36" s="4" t="s">
        <v>28</v>
      </c>
      <c r="C36" s="5">
        <v>590</v>
      </c>
      <c r="D36" s="5">
        <v>683</v>
      </c>
      <c r="E36" s="6">
        <f t="shared" si="2"/>
        <v>0.15762711864406781</v>
      </c>
    </row>
    <row r="37" spans="2:5" ht="20.100000000000001" customHeight="1" thickBot="1" x14ac:dyDescent="0.25">
      <c r="B37" s="4" t="s">
        <v>30</v>
      </c>
      <c r="C37" s="5">
        <v>604</v>
      </c>
      <c r="D37" s="5">
        <v>780</v>
      </c>
      <c r="E37" s="6">
        <f t="shared" si="2"/>
        <v>0.29139072847682118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410</v>
      </c>
      <c r="D44" s="5">
        <v>501</v>
      </c>
      <c r="E44" s="6">
        <f>IF(C44&gt;0,(D44-C44)/C44,"-")</f>
        <v>0.22195121951219512</v>
      </c>
    </row>
    <row r="45" spans="2:5" ht="20.100000000000001" customHeight="1" thickBot="1" x14ac:dyDescent="0.25">
      <c r="B45" s="4" t="s">
        <v>34</v>
      </c>
      <c r="C45" s="5">
        <v>49</v>
      </c>
      <c r="D45" s="5">
        <v>86</v>
      </c>
      <c r="E45" s="6">
        <f t="shared" ref="E45:E51" si="3">IF(C45&gt;0,(D45-C45)/C45,"-")</f>
        <v>0.75510204081632648</v>
      </c>
    </row>
    <row r="46" spans="2:5" ht="20.100000000000001" customHeight="1" thickBot="1" x14ac:dyDescent="0.25">
      <c r="B46" s="4" t="s">
        <v>31</v>
      </c>
      <c r="C46" s="5">
        <v>108</v>
      </c>
      <c r="D46" s="5">
        <v>115</v>
      </c>
      <c r="E46" s="6">
        <f t="shared" si="3"/>
        <v>6.4814814814814811E-2</v>
      </c>
    </row>
    <row r="47" spans="2:5" ht="20.100000000000001" customHeight="1" thickBot="1" x14ac:dyDescent="0.25">
      <c r="B47" s="4" t="s">
        <v>32</v>
      </c>
      <c r="C47" s="5">
        <v>2080</v>
      </c>
      <c r="D47" s="5">
        <v>2332</v>
      </c>
      <c r="E47" s="6">
        <f t="shared" si="3"/>
        <v>0.12115384615384615</v>
      </c>
    </row>
    <row r="48" spans="2:5" ht="20.100000000000001" customHeight="1" thickBot="1" x14ac:dyDescent="0.25">
      <c r="B48" s="4" t="s">
        <v>35</v>
      </c>
      <c r="C48" s="5">
        <v>1570</v>
      </c>
      <c r="D48" s="5">
        <v>1725</v>
      </c>
      <c r="E48" s="6">
        <f t="shared" si="3"/>
        <v>9.8726114649681534E-2</v>
      </c>
    </row>
    <row r="49" spans="2:5" ht="20.100000000000001" customHeight="1" thickBot="1" x14ac:dyDescent="0.25">
      <c r="B49" s="4" t="s">
        <v>67</v>
      </c>
      <c r="C49" s="5">
        <v>924</v>
      </c>
      <c r="D49" s="5">
        <v>998</v>
      </c>
      <c r="E49" s="6">
        <f t="shared" si="3"/>
        <v>8.0086580086580081E-2</v>
      </c>
    </row>
    <row r="50" spans="2:5" ht="20.100000000000001" customHeight="1" collapsed="1" thickBot="1" x14ac:dyDescent="0.25">
      <c r="B50" s="4" t="s">
        <v>36</v>
      </c>
      <c r="C50" s="6">
        <f>C44/(C44+C45)</f>
        <v>0.89324618736383443</v>
      </c>
      <c r="D50" s="6">
        <f>D44/(D44+D45)</f>
        <v>0.8534923339011925</v>
      </c>
      <c r="E50" s="6">
        <f t="shared" si="3"/>
        <v>-4.4504923754518651E-2</v>
      </c>
    </row>
    <row r="51" spans="2:5" ht="20.100000000000001" customHeight="1" thickBot="1" x14ac:dyDescent="0.25">
      <c r="B51" s="4" t="s">
        <v>37</v>
      </c>
      <c r="C51" s="6">
        <f>C47/(C46+C47)</f>
        <v>0.95063985374771476</v>
      </c>
      <c r="D51" s="6">
        <f t="shared" ref="D51" si="4">D47/(D46+D47)</f>
        <v>0.95300367797302821</v>
      </c>
      <c r="E51" s="6">
        <f t="shared" si="3"/>
        <v>2.4865612523970321E-3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467</v>
      </c>
      <c r="D58" s="5">
        <v>593</v>
      </c>
      <c r="E58" s="6">
        <f>IF(C58&gt;0,(D58-C58)/C58,"-")</f>
        <v>0.26980728051391861</v>
      </c>
    </row>
    <row r="59" spans="2:5" ht="20.100000000000001" customHeight="1" thickBot="1" x14ac:dyDescent="0.25">
      <c r="B59" s="4" t="s">
        <v>41</v>
      </c>
      <c r="C59" s="5">
        <v>245</v>
      </c>
      <c r="D59" s="5">
        <v>293</v>
      </c>
      <c r="E59" s="6">
        <f t="shared" ref="E59:E63" si="5">IF(C59&gt;0,(D59-C59)/C59,"-")</f>
        <v>0.19591836734693877</v>
      </c>
    </row>
    <row r="60" spans="2:5" ht="20.100000000000001" customHeight="1" thickBot="1" x14ac:dyDescent="0.25">
      <c r="B60" s="4" t="s">
        <v>42</v>
      </c>
      <c r="C60" s="5">
        <v>169</v>
      </c>
      <c r="D60" s="5">
        <v>214</v>
      </c>
      <c r="E60" s="6">
        <f t="shared" si="5"/>
        <v>0.26627218934911245</v>
      </c>
    </row>
    <row r="61" spans="2:5" ht="20.100000000000001" customHeight="1" collapsed="1" thickBot="1" x14ac:dyDescent="0.25">
      <c r="B61" s="4" t="s">
        <v>98</v>
      </c>
      <c r="C61" s="6">
        <f>(C59+C60)/C58</f>
        <v>0.8865096359743041</v>
      </c>
      <c r="D61" s="6">
        <f>(D59+D60)/D58</f>
        <v>0.85497470489038785</v>
      </c>
      <c r="E61" s="6">
        <f t="shared" si="5"/>
        <v>-3.5572011633306491E-2</v>
      </c>
    </row>
    <row r="62" spans="2:5" ht="20.100000000000001" customHeight="1" thickBot="1" x14ac:dyDescent="0.25">
      <c r="B62" s="4" t="s">
        <v>39</v>
      </c>
      <c r="C62" s="6">
        <v>0.87813620071684584</v>
      </c>
      <c r="D62" s="6">
        <v>0.82535211267605635</v>
      </c>
      <c r="E62" s="6">
        <f t="shared" si="5"/>
        <v>-6.0109226789307219E-2</v>
      </c>
    </row>
    <row r="63" spans="2:5" ht="20.100000000000001" customHeight="1" thickBot="1" x14ac:dyDescent="0.25">
      <c r="B63" s="4" t="s">
        <v>40</v>
      </c>
      <c r="C63" s="6">
        <v>0.89893617021276595</v>
      </c>
      <c r="D63" s="6">
        <v>0.89915966386554624</v>
      </c>
      <c r="E63" s="6">
        <f t="shared" si="5"/>
        <v>2.486201581224565E-4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7424</v>
      </c>
      <c r="D70" s="5">
        <v>8276</v>
      </c>
      <c r="E70" s="6">
        <f>IF(C70&gt;0,(D70-C70)/C70,"-")</f>
        <v>0.11476293103448276</v>
      </c>
    </row>
    <row r="71" spans="2:5" ht="20.100000000000001" customHeight="1" thickBot="1" x14ac:dyDescent="0.25">
      <c r="B71" s="4" t="s">
        <v>45</v>
      </c>
      <c r="C71" s="5">
        <v>2348</v>
      </c>
      <c r="D71" s="5">
        <v>2805</v>
      </c>
      <c r="E71" s="6">
        <f t="shared" ref="E71:E77" si="6">IF(C71&gt;0,(D71-C71)/C71,"-")</f>
        <v>0.19463373083475299</v>
      </c>
    </row>
    <row r="72" spans="2:5" ht="20.100000000000001" customHeight="1" thickBot="1" x14ac:dyDescent="0.25">
      <c r="B72" s="4" t="s">
        <v>43</v>
      </c>
      <c r="C72" s="5">
        <v>50</v>
      </c>
      <c r="D72" s="5">
        <v>59</v>
      </c>
      <c r="E72" s="6">
        <f t="shared" si="6"/>
        <v>0.18</v>
      </c>
    </row>
    <row r="73" spans="2:5" ht="20.100000000000001" customHeight="1" thickBot="1" x14ac:dyDescent="0.25">
      <c r="B73" s="4" t="s">
        <v>46</v>
      </c>
      <c r="C73" s="5">
        <v>3284</v>
      </c>
      <c r="D73" s="5">
        <v>3405</v>
      </c>
      <c r="E73" s="6">
        <f t="shared" si="6"/>
        <v>3.6845310596833131E-2</v>
      </c>
    </row>
    <row r="74" spans="2:5" ht="20.100000000000001" customHeight="1" thickBot="1" x14ac:dyDescent="0.25">
      <c r="B74" s="4" t="s">
        <v>47</v>
      </c>
      <c r="C74" s="5">
        <v>1591</v>
      </c>
      <c r="D74" s="5">
        <v>1833</v>
      </c>
      <c r="E74" s="6">
        <f t="shared" si="6"/>
        <v>0.15210559396605908</v>
      </c>
    </row>
    <row r="75" spans="2:5" ht="20.100000000000001" customHeight="1" thickBot="1" x14ac:dyDescent="0.25">
      <c r="B75" s="4" t="s">
        <v>48</v>
      </c>
      <c r="C75" s="5">
        <v>144</v>
      </c>
      <c r="D75" s="5">
        <v>168</v>
      </c>
      <c r="E75" s="6">
        <f t="shared" si="6"/>
        <v>0.16666666666666666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7</v>
      </c>
      <c r="D77" s="5">
        <v>6</v>
      </c>
      <c r="E77" s="6">
        <f t="shared" si="6"/>
        <v>-0.14285714285714285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484</v>
      </c>
      <c r="D90" s="5">
        <v>583</v>
      </c>
      <c r="E90" s="6">
        <f>IF(C90&gt;0,(D90-C90)/C90,"-")</f>
        <v>0.20454545454545456</v>
      </c>
    </row>
    <row r="91" spans="2:5" ht="29.25" thickBot="1" x14ac:dyDescent="0.25">
      <c r="B91" s="4" t="s">
        <v>52</v>
      </c>
      <c r="C91" s="5">
        <v>413</v>
      </c>
      <c r="D91" s="5">
        <v>351</v>
      </c>
      <c r="E91" s="6">
        <f t="shared" ref="E91:E93" si="7">IF(C91&gt;0,(D91-C91)/C91,"-")</f>
        <v>-0.15012106537530268</v>
      </c>
    </row>
    <row r="92" spans="2:5" ht="29.25" customHeight="1" thickBot="1" x14ac:dyDescent="0.25">
      <c r="B92" s="4" t="s">
        <v>53</v>
      </c>
      <c r="C92" s="5">
        <v>540</v>
      </c>
      <c r="D92" s="5">
        <v>577</v>
      </c>
      <c r="E92" s="6">
        <f t="shared" si="7"/>
        <v>6.851851851851852E-2</v>
      </c>
    </row>
    <row r="93" spans="2:5" ht="29.25" customHeight="1" thickBot="1" x14ac:dyDescent="0.25">
      <c r="B93" s="4" t="s">
        <v>54</v>
      </c>
      <c r="C93" s="6">
        <f>(C90+C91)/(C90+C91+C92)</f>
        <v>0.62421711899791232</v>
      </c>
      <c r="D93" s="6">
        <f>(D90+D91)/(D90+D91+D92)</f>
        <v>0.61813368630046328</v>
      </c>
      <c r="E93" s="6">
        <f t="shared" si="7"/>
        <v>-9.7456998731708742E-3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1451</v>
      </c>
      <c r="D100" s="5">
        <v>1527</v>
      </c>
      <c r="E100" s="6">
        <f>IF(C100&gt;0,(D100-C100)/C100,"-")</f>
        <v>5.2377670572019294E-2</v>
      </c>
    </row>
    <row r="101" spans="2:5" ht="20.100000000000001" customHeight="1" thickBot="1" x14ac:dyDescent="0.25">
      <c r="B101" s="4" t="s">
        <v>41</v>
      </c>
      <c r="C101" s="5">
        <v>506</v>
      </c>
      <c r="D101" s="5">
        <v>536</v>
      </c>
      <c r="E101" s="6">
        <f t="shared" ref="E101:E105" si="8">IF(C101&gt;0,(D101-C101)/C101,"-")</f>
        <v>5.9288537549407112E-2</v>
      </c>
    </row>
    <row r="102" spans="2:5" ht="20.100000000000001" customHeight="1" thickBot="1" x14ac:dyDescent="0.25">
      <c r="B102" s="4" t="s">
        <v>42</v>
      </c>
      <c r="C102" s="5">
        <v>392</v>
      </c>
      <c r="D102" s="5">
        <v>403</v>
      </c>
      <c r="E102" s="6">
        <f t="shared" si="8"/>
        <v>2.8061224489795918E-2</v>
      </c>
    </row>
    <row r="103" spans="2:5" ht="20.100000000000001" customHeight="1" thickBot="1" x14ac:dyDescent="0.25">
      <c r="B103" s="4" t="s">
        <v>98</v>
      </c>
      <c r="C103" s="6">
        <f>(C101+C102)/C100</f>
        <v>0.61888352860096485</v>
      </c>
      <c r="D103" s="6">
        <f>(D101+D102)/D100</f>
        <v>0.61493123772102165</v>
      </c>
      <c r="E103" s="6">
        <f t="shared" si="8"/>
        <v>-6.3861626579037652E-3</v>
      </c>
    </row>
    <row r="104" spans="2:5" ht="20.100000000000001" customHeight="1" thickBot="1" x14ac:dyDescent="0.25">
      <c r="B104" s="4" t="s">
        <v>39</v>
      </c>
      <c r="C104" s="6">
        <v>0.58362168396770475</v>
      </c>
      <c r="D104" s="6">
        <v>0.59489456159822418</v>
      </c>
      <c r="E104" s="6">
        <f t="shared" si="8"/>
        <v>1.9315385189052063E-2</v>
      </c>
    </row>
    <row r="105" spans="2:5" ht="20.100000000000001" customHeight="1" thickBot="1" x14ac:dyDescent="0.25">
      <c r="B105" s="4" t="s">
        <v>40</v>
      </c>
      <c r="C105" s="6">
        <v>0.67123287671232879</v>
      </c>
      <c r="D105" s="6">
        <v>0.64376996805111819</v>
      </c>
      <c r="E105" s="6">
        <f t="shared" si="8"/>
        <v>-4.0914129229966803E-2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1521</v>
      </c>
      <c r="D112" s="5">
        <v>1478</v>
      </c>
      <c r="E112" s="6">
        <f>IF(C112&gt;0,(D112-C112)/C112,"-")</f>
        <v>-2.827087442472058E-2</v>
      </c>
    </row>
    <row r="113" spans="2:14" ht="15" thickBot="1" x14ac:dyDescent="0.25">
      <c r="B113" s="4" t="s">
        <v>56</v>
      </c>
      <c r="C113" s="5">
        <v>611</v>
      </c>
      <c r="D113" s="5">
        <v>578</v>
      </c>
      <c r="E113" s="6">
        <f t="shared" ref="E113:E114" si="9">IF(C113&gt;0,(D113-C113)/C113,"-")</f>
        <v>-5.4009819967266774E-2</v>
      </c>
    </row>
    <row r="114" spans="2:14" ht="15" thickBot="1" x14ac:dyDescent="0.25">
      <c r="B114" s="4" t="s">
        <v>57</v>
      </c>
      <c r="C114" s="5">
        <v>910</v>
      </c>
      <c r="D114" s="5">
        <v>900</v>
      </c>
      <c r="E114" s="6">
        <f t="shared" si="9"/>
        <v>-1.098901098901099E-2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9</v>
      </c>
      <c r="D128" s="10">
        <v>2</v>
      </c>
      <c r="E128" s="10">
        <v>7</v>
      </c>
      <c r="F128" s="10">
        <v>18</v>
      </c>
      <c r="G128" s="10">
        <v>6</v>
      </c>
      <c r="H128" s="10">
        <v>1</v>
      </c>
      <c r="I128" s="10">
        <v>8</v>
      </c>
      <c r="J128" s="10">
        <v>15</v>
      </c>
      <c r="K128" s="6">
        <f>IF(C128=0,"-",(G128-C128)/C128)</f>
        <v>-0.33333333333333331</v>
      </c>
      <c r="L128" s="6">
        <f t="shared" ref="L128:N133" si="10">IF(D128=0,"-",(H128-D128)/D128)</f>
        <v>-0.5</v>
      </c>
      <c r="M128" s="6">
        <f t="shared" si="10"/>
        <v>0.14285714285714285</v>
      </c>
      <c r="N128" s="6">
        <f t="shared" si="10"/>
        <v>-0.16666666666666666</v>
      </c>
    </row>
    <row r="129" spans="2:14" ht="15" thickBot="1" x14ac:dyDescent="0.25">
      <c r="B129" s="4" t="s">
        <v>64</v>
      </c>
      <c r="C129" s="10">
        <v>7</v>
      </c>
      <c r="D129" s="10">
        <v>1</v>
      </c>
      <c r="E129" s="10">
        <v>0</v>
      </c>
      <c r="F129" s="10">
        <v>8</v>
      </c>
      <c r="G129" s="10">
        <v>4</v>
      </c>
      <c r="H129" s="10">
        <v>1</v>
      </c>
      <c r="I129" s="10">
        <v>0</v>
      </c>
      <c r="J129" s="10">
        <v>5</v>
      </c>
      <c r="K129" s="6">
        <f t="shared" ref="K129:K133" si="11">IF(C129=0,"-",(G129-C129)/C129)</f>
        <v>-0.42857142857142855</v>
      </c>
      <c r="L129" s="6">
        <f t="shared" si="10"/>
        <v>0</v>
      </c>
      <c r="M129" s="6" t="str">
        <f t="shared" si="10"/>
        <v>-</v>
      </c>
      <c r="N129" s="6">
        <f t="shared" si="10"/>
        <v>-0.375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4</v>
      </c>
      <c r="H132" s="10">
        <v>0</v>
      </c>
      <c r="I132" s="10">
        <v>0</v>
      </c>
      <c r="J132" s="10">
        <v>4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16</v>
      </c>
      <c r="D133" s="10">
        <v>3</v>
      </c>
      <c r="E133" s="10">
        <v>7</v>
      </c>
      <c r="F133" s="10">
        <v>26</v>
      </c>
      <c r="G133" s="10">
        <v>14</v>
      </c>
      <c r="H133" s="10">
        <v>2</v>
      </c>
      <c r="I133" s="10">
        <v>8</v>
      </c>
      <c r="J133" s="10">
        <v>24</v>
      </c>
      <c r="K133" s="6">
        <f t="shared" si="11"/>
        <v>-0.125</v>
      </c>
      <c r="L133" s="6">
        <f t="shared" si="10"/>
        <v>-0.33333333333333331</v>
      </c>
      <c r="M133" s="6">
        <f t="shared" si="10"/>
        <v>0.14285714285714285</v>
      </c>
      <c r="N133" s="6">
        <f t="shared" si="10"/>
        <v>-7.6923076923076927E-2</v>
      </c>
    </row>
    <row r="134" spans="2:14" ht="15" thickBot="1" x14ac:dyDescent="0.25">
      <c r="B134" s="4" t="s">
        <v>36</v>
      </c>
      <c r="C134" s="6">
        <f>IF(C128=0,"-",C128/(C128+C129))</f>
        <v>0.5625</v>
      </c>
      <c r="D134" s="6">
        <f>IF(D128=0,"-",D128/(D128+D129))</f>
        <v>0.66666666666666663</v>
      </c>
      <c r="E134" s="6">
        <f t="shared" ref="E134:J134" si="12">IF(E128=0,"-",E128/(E128+E129))</f>
        <v>1</v>
      </c>
      <c r="F134" s="6">
        <f t="shared" si="12"/>
        <v>0.69230769230769229</v>
      </c>
      <c r="G134" s="6">
        <f t="shared" si="12"/>
        <v>0.6</v>
      </c>
      <c r="H134" s="6">
        <f t="shared" si="12"/>
        <v>0.5</v>
      </c>
      <c r="I134" s="6">
        <f t="shared" si="12"/>
        <v>1</v>
      </c>
      <c r="J134" s="6">
        <f t="shared" si="12"/>
        <v>0.75</v>
      </c>
      <c r="K134" s="6">
        <f>IF(OR(C134="-",G134="-"),"-",(G134-C134)/C134)</f>
        <v>6.6666666666666624E-2</v>
      </c>
      <c r="L134" s="6">
        <f t="shared" ref="L134:N135" si="13">IF(OR(D134="-",H134="-"),"-",(H134-D134)/D134)</f>
        <v>-0.24999999999999994</v>
      </c>
      <c r="M134" s="6">
        <f t="shared" si="13"/>
        <v>0</v>
      </c>
      <c r="N134" s="6">
        <f t="shared" si="13"/>
        <v>8.3333333333333356E-2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68</v>
      </c>
      <c r="D143" s="10">
        <v>0</v>
      </c>
      <c r="E143" s="10">
        <v>10</v>
      </c>
      <c r="F143" s="10">
        <v>78</v>
      </c>
      <c r="G143" s="10">
        <v>91</v>
      </c>
      <c r="H143" s="10">
        <v>0</v>
      </c>
      <c r="I143" s="10">
        <v>2</v>
      </c>
      <c r="J143" s="10">
        <v>93</v>
      </c>
      <c r="K143" s="6">
        <f>IF(C143=0,"-",(G143-C143)/C143)</f>
        <v>0.33823529411764708</v>
      </c>
      <c r="L143" s="6" t="str">
        <f t="shared" ref="L143:N147" si="15">IF(D143=0,"-",(H143-D143)/D143)</f>
        <v>-</v>
      </c>
      <c r="M143" s="6">
        <f t="shared" si="15"/>
        <v>-0.8</v>
      </c>
      <c r="N143" s="6">
        <f t="shared" si="15"/>
        <v>0.19230769230769232</v>
      </c>
    </row>
    <row r="144" spans="2:14" ht="15" thickBot="1" x14ac:dyDescent="0.25">
      <c r="B144" s="4" t="s">
        <v>72</v>
      </c>
      <c r="C144" s="10">
        <v>23</v>
      </c>
      <c r="D144" s="10">
        <v>0</v>
      </c>
      <c r="E144" s="10">
        <v>3</v>
      </c>
      <c r="F144" s="10">
        <v>26</v>
      </c>
      <c r="G144" s="10">
        <v>33</v>
      </c>
      <c r="H144" s="10">
        <v>0</v>
      </c>
      <c r="I144" s="10">
        <v>4</v>
      </c>
      <c r="J144" s="10">
        <v>37</v>
      </c>
      <c r="K144" s="6">
        <f t="shared" ref="K144:K147" si="16">IF(C144=0,"-",(G144-C144)/C144)</f>
        <v>0.43478260869565216</v>
      </c>
      <c r="L144" s="6" t="str">
        <f t="shared" si="15"/>
        <v>-</v>
      </c>
      <c r="M144" s="6">
        <f t="shared" si="15"/>
        <v>0.33333333333333331</v>
      </c>
      <c r="N144" s="6">
        <f t="shared" si="15"/>
        <v>0.42307692307692307</v>
      </c>
    </row>
    <row r="145" spans="2:14" ht="15" thickBot="1" x14ac:dyDescent="0.25">
      <c r="B145" s="4" t="s">
        <v>73</v>
      </c>
      <c r="C145" s="10">
        <v>235</v>
      </c>
      <c r="D145" s="10">
        <v>0</v>
      </c>
      <c r="E145" s="10">
        <v>12</v>
      </c>
      <c r="F145" s="10">
        <v>247</v>
      </c>
      <c r="G145" s="10">
        <v>221</v>
      </c>
      <c r="H145" s="10">
        <v>0</v>
      </c>
      <c r="I145" s="10">
        <v>11</v>
      </c>
      <c r="J145" s="10">
        <v>232</v>
      </c>
      <c r="K145" s="6">
        <f t="shared" si="16"/>
        <v>-5.9574468085106386E-2</v>
      </c>
      <c r="L145" s="6" t="str">
        <f t="shared" si="15"/>
        <v>-</v>
      </c>
      <c r="M145" s="6">
        <f t="shared" si="15"/>
        <v>-8.3333333333333329E-2</v>
      </c>
      <c r="N145" s="6">
        <f t="shared" si="15"/>
        <v>-6.0728744939271252E-2</v>
      </c>
    </row>
    <row r="146" spans="2:14" ht="15" thickBot="1" x14ac:dyDescent="0.25">
      <c r="B146" s="4" t="s">
        <v>74</v>
      </c>
      <c r="C146" s="10">
        <v>69</v>
      </c>
      <c r="D146" s="10">
        <v>0</v>
      </c>
      <c r="E146" s="10">
        <v>4</v>
      </c>
      <c r="F146" s="10">
        <v>73</v>
      </c>
      <c r="G146" s="10">
        <v>78</v>
      </c>
      <c r="H146" s="10">
        <v>0</v>
      </c>
      <c r="I146" s="10">
        <v>6</v>
      </c>
      <c r="J146" s="10">
        <v>84</v>
      </c>
      <c r="K146" s="6">
        <f t="shared" si="16"/>
        <v>0.13043478260869565</v>
      </c>
      <c r="L146" s="6" t="str">
        <f t="shared" si="15"/>
        <v>-</v>
      </c>
      <c r="M146" s="6">
        <f t="shared" si="15"/>
        <v>0.5</v>
      </c>
      <c r="N146" s="6">
        <f t="shared" si="15"/>
        <v>0.15068493150684931</v>
      </c>
    </row>
    <row r="147" spans="2:14" ht="15" thickBot="1" x14ac:dyDescent="0.25">
      <c r="B147" s="4" t="s">
        <v>75</v>
      </c>
      <c r="C147" s="10">
        <v>4</v>
      </c>
      <c r="D147" s="10">
        <v>0</v>
      </c>
      <c r="E147" s="10">
        <v>0</v>
      </c>
      <c r="F147" s="10">
        <v>4</v>
      </c>
      <c r="G147" s="10">
        <v>17</v>
      </c>
      <c r="H147" s="10">
        <v>0</v>
      </c>
      <c r="I147" s="10">
        <v>0</v>
      </c>
      <c r="J147" s="10">
        <v>17</v>
      </c>
      <c r="K147" s="6">
        <f t="shared" si="16"/>
        <v>3.25</v>
      </c>
      <c r="L147" s="6" t="str">
        <f t="shared" si="15"/>
        <v>-</v>
      </c>
      <c r="M147" s="6" t="str">
        <f t="shared" si="15"/>
        <v>-</v>
      </c>
      <c r="N147" s="6">
        <f t="shared" si="15"/>
        <v>3.25</v>
      </c>
    </row>
    <row r="148" spans="2:14" ht="15" thickBot="1" x14ac:dyDescent="0.25">
      <c r="B148" s="7" t="s">
        <v>68</v>
      </c>
      <c r="C148" s="10">
        <v>399</v>
      </c>
      <c r="D148" s="10">
        <v>0</v>
      </c>
      <c r="E148" s="10">
        <v>29</v>
      </c>
      <c r="F148" s="10">
        <v>428</v>
      </c>
      <c r="G148" s="10">
        <v>440</v>
      </c>
      <c r="H148" s="10">
        <v>0</v>
      </c>
      <c r="I148" s="10">
        <v>23</v>
      </c>
      <c r="J148" s="10">
        <v>463</v>
      </c>
      <c r="K148" s="6">
        <f t="shared" ref="K148" si="17">IF(C148=0,"-",(G148-C148)/C148)</f>
        <v>0.10275689223057644</v>
      </c>
      <c r="L148" s="6" t="str">
        <f t="shared" ref="L148" si="18">IF(D148=0,"-",(H148-D148)/D148)</f>
        <v>-</v>
      </c>
      <c r="M148" s="6">
        <f t="shared" ref="M148" si="19">IF(E148=0,"-",(I148-E148)/E148)</f>
        <v>-0.20689655172413793</v>
      </c>
      <c r="N148" s="6">
        <f t="shared" ref="N148" si="20">IF(F148=0,"-",(J148-F148)/F148)</f>
        <v>8.1775700934579434E-2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0.22442244224422442</v>
      </c>
      <c r="D149" s="6" t="str">
        <f t="shared" si="21"/>
        <v>-</v>
      </c>
      <c r="E149" s="6">
        <f t="shared" si="21"/>
        <v>0.45454545454545453</v>
      </c>
      <c r="F149" s="6">
        <f t="shared" si="21"/>
        <v>0.24</v>
      </c>
      <c r="G149" s="6">
        <f t="shared" si="21"/>
        <v>0.29166666666666669</v>
      </c>
      <c r="H149" s="6" t="str">
        <f t="shared" si="21"/>
        <v>-</v>
      </c>
      <c r="I149" s="6">
        <f t="shared" si="21"/>
        <v>0.15384615384615385</v>
      </c>
      <c r="J149" s="6">
        <f t="shared" si="21"/>
        <v>0.28615384615384615</v>
      </c>
      <c r="K149" s="6">
        <f>IF(OR(C149="-",G149="-"),"-",(G149-C149)/C149)</f>
        <v>0.29963235294117657</v>
      </c>
      <c r="L149" s="6" t="str">
        <f t="shared" ref="L149:N150" si="22">IF(OR(D149="-",H149="-"),"-",(H149-D149)/D149)</f>
        <v>-</v>
      </c>
      <c r="M149" s="6">
        <f t="shared" si="22"/>
        <v>-0.66153846153846152</v>
      </c>
      <c r="N149" s="6">
        <f t="shared" si="22"/>
        <v>0.19230769230769232</v>
      </c>
    </row>
    <row r="150" spans="2:14" ht="29.25" thickBot="1" x14ac:dyDescent="0.25">
      <c r="B150" s="7" t="s">
        <v>77</v>
      </c>
      <c r="C150" s="6">
        <f t="shared" si="21"/>
        <v>0.25</v>
      </c>
      <c r="D150" s="6" t="str">
        <f t="shared" si="21"/>
        <v>-</v>
      </c>
      <c r="E150" s="6">
        <f t="shared" si="21"/>
        <v>0.42857142857142855</v>
      </c>
      <c r="F150" s="6">
        <f t="shared" si="21"/>
        <v>0.26262626262626265</v>
      </c>
      <c r="G150" s="6">
        <f t="shared" si="21"/>
        <v>0.29729729729729731</v>
      </c>
      <c r="H150" s="6" t="str">
        <f t="shared" si="21"/>
        <v>-</v>
      </c>
      <c r="I150" s="6">
        <f t="shared" si="21"/>
        <v>0.4</v>
      </c>
      <c r="J150" s="6">
        <f t="shared" si="21"/>
        <v>0.30578512396694213</v>
      </c>
      <c r="K150" s="6">
        <f>IF(OR(C150="-",G150="-"),"-",(G150-C150)/C150)</f>
        <v>0.18918918918918926</v>
      </c>
      <c r="L150" s="6" t="str">
        <f t="shared" si="22"/>
        <v>-</v>
      </c>
      <c r="M150" s="6">
        <f t="shared" si="22"/>
        <v>-6.6666666666666569E-2</v>
      </c>
      <c r="N150" s="6">
        <f t="shared" si="22"/>
        <v>0.16433566433566416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304</v>
      </c>
      <c r="D157" s="19">
        <v>300</v>
      </c>
      <c r="E157" s="18">
        <f>IF(C157=0,"-",(D157-C157)/C157)</f>
        <v>-1.3157894736842105E-2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90</v>
      </c>
      <c r="D158" s="19">
        <v>122</v>
      </c>
      <c r="E158" s="18">
        <f t="shared" ref="E158:E159" si="23">IF(C158=0,"-",(D158-C158)/C158)</f>
        <v>0.35555555555555557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5</v>
      </c>
      <c r="D159" s="19">
        <v>10</v>
      </c>
      <c r="E159" s="18">
        <f t="shared" si="23"/>
        <v>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0.76190476190476186</v>
      </c>
      <c r="D160" s="18">
        <f>IF(D157=0,"-",D157/(D157+D158+D159))</f>
        <v>0.69444444444444442</v>
      </c>
      <c r="E160" s="18">
        <f>IF(OR(C160="-",D160="-"),"-",(D160-C160)/C160)</f>
        <v>-8.8541666666666644E-2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26</v>
      </c>
      <c r="D166" s="5">
        <v>20</v>
      </c>
      <c r="E166" s="6">
        <f>IF(C166=0,"-",(D166-C166)/C166)</f>
        <v>-0.23076923076923078</v>
      </c>
    </row>
    <row r="167" spans="2:14" ht="20.100000000000001" customHeight="1" thickBot="1" x14ac:dyDescent="0.25">
      <c r="B167" s="4" t="s">
        <v>41</v>
      </c>
      <c r="C167" s="5">
        <v>10</v>
      </c>
      <c r="D167" s="5">
        <v>10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8</v>
      </c>
      <c r="D168" s="5">
        <v>5</v>
      </c>
      <c r="E168" s="6">
        <f t="shared" si="24"/>
        <v>-0.375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0.69230769230769229</v>
      </c>
      <c r="D169" s="6">
        <f>IF(D166=0,"-",(D167+D168)/D166)</f>
        <v>0.75</v>
      </c>
      <c r="E169" s="6">
        <f t="shared" ref="E169:E171" si="25">IF(OR(C169="-",D169="-"),"-",(D169-C169)/C169)</f>
        <v>8.3333333333333356E-2</v>
      </c>
    </row>
    <row r="170" spans="2:14" ht="20.100000000000001" customHeight="1" thickBot="1" x14ac:dyDescent="0.25">
      <c r="B170" s="4" t="s">
        <v>39</v>
      </c>
      <c r="C170" s="6">
        <v>0.625</v>
      </c>
      <c r="D170" s="6">
        <v>0.7142857142857143</v>
      </c>
      <c r="E170" s="6">
        <f t="shared" si="25"/>
        <v>0.14285714285714288</v>
      </c>
    </row>
    <row r="171" spans="2:14" ht="20.100000000000001" customHeight="1" thickBot="1" x14ac:dyDescent="0.25">
      <c r="B171" s="4" t="s">
        <v>40</v>
      </c>
      <c r="C171" s="6">
        <v>0.8</v>
      </c>
      <c r="D171" s="6">
        <v>0.83333333333333337</v>
      </c>
      <c r="E171" s="6">
        <f t="shared" si="25"/>
        <v>4.1666666666666657E-2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40</v>
      </c>
      <c r="D178" s="5">
        <v>55</v>
      </c>
      <c r="E178" s="6">
        <f>IF(C178=0,"-",(D178-C178)/C178)</f>
        <v>0.375</v>
      </c>
      <c r="H178" s="13"/>
    </row>
    <row r="179" spans="2:8" ht="15" thickBot="1" x14ac:dyDescent="0.25">
      <c r="B179" s="4" t="s">
        <v>43</v>
      </c>
      <c r="C179" s="5">
        <v>27</v>
      </c>
      <c r="D179" s="5">
        <v>39</v>
      </c>
      <c r="E179" s="6">
        <f t="shared" ref="E179:E185" si="26">IF(C179=0,"-",(D179-C179)/C179)</f>
        <v>0.44444444444444442</v>
      </c>
      <c r="H179" s="13"/>
    </row>
    <row r="180" spans="2:8" ht="15" thickBot="1" x14ac:dyDescent="0.25">
      <c r="B180" s="4" t="s">
        <v>47</v>
      </c>
      <c r="C180" s="5">
        <v>6</v>
      </c>
      <c r="D180" s="5">
        <v>8</v>
      </c>
      <c r="E180" s="6">
        <f t="shared" si="26"/>
        <v>0.33333333333333331</v>
      </c>
      <c r="H180" s="13"/>
    </row>
    <row r="181" spans="2:8" ht="15" thickBot="1" x14ac:dyDescent="0.25">
      <c r="B181" s="4" t="s">
        <v>78</v>
      </c>
      <c r="C181" s="5">
        <v>7</v>
      </c>
      <c r="D181" s="5">
        <v>8</v>
      </c>
      <c r="E181" s="6">
        <f t="shared" si="26"/>
        <v>0.14285714285714285</v>
      </c>
      <c r="H181" s="13"/>
    </row>
    <row r="182" spans="2:8" ht="15" thickBot="1" x14ac:dyDescent="0.25">
      <c r="B182" s="15" t="s">
        <v>79</v>
      </c>
      <c r="C182" s="5">
        <v>502</v>
      </c>
      <c r="D182" s="5">
        <v>424</v>
      </c>
      <c r="E182" s="6">
        <f t="shared" si="26"/>
        <v>-0.15537848605577689</v>
      </c>
      <c r="H182" s="13"/>
    </row>
    <row r="183" spans="2:8" ht="15" thickBot="1" x14ac:dyDescent="0.25">
      <c r="B183" s="4" t="s">
        <v>47</v>
      </c>
      <c r="C183" s="5">
        <v>471</v>
      </c>
      <c r="D183" s="5">
        <v>402</v>
      </c>
      <c r="E183" s="6">
        <f t="shared" si="26"/>
        <v>-0.1464968152866242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31</v>
      </c>
      <c r="D185" s="5">
        <v>22</v>
      </c>
      <c r="E185" s="6">
        <f t="shared" si="26"/>
        <v>-0.29032258064516131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9</v>
      </c>
      <c r="D197" s="5">
        <v>6</v>
      </c>
      <c r="E197" s="6">
        <f t="shared" ref="E197:E200" si="27">IF(C197=0,"-",(D197-C197)/C197)</f>
        <v>-0.33333333333333331</v>
      </c>
    </row>
    <row r="198" spans="2:5" ht="15" thickBot="1" x14ac:dyDescent="0.25">
      <c r="B198" s="4" t="s">
        <v>83</v>
      </c>
      <c r="C198" s="5">
        <v>0</v>
      </c>
      <c r="D198" s="5">
        <v>2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9</v>
      </c>
      <c r="D199" s="5">
        <v>8</v>
      </c>
      <c r="E199" s="6">
        <f t="shared" si="27"/>
        <v>-0.1111111111111111</v>
      </c>
    </row>
    <row r="200" spans="2:5" ht="15" thickBot="1" x14ac:dyDescent="0.25">
      <c r="B200" s="4" t="s">
        <v>85</v>
      </c>
      <c r="C200" s="5">
        <v>8</v>
      </c>
      <c r="D200" s="5">
        <v>3</v>
      </c>
      <c r="E200" s="6">
        <f t="shared" si="27"/>
        <v>-0.625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9</v>
      </c>
      <c r="D208" s="5">
        <v>6</v>
      </c>
      <c r="E208" s="6">
        <f t="shared" si="28"/>
        <v>-0.33333333333333331</v>
      </c>
    </row>
    <row r="209" spans="2:5" ht="20.100000000000001" customHeight="1" thickBot="1" x14ac:dyDescent="0.25">
      <c r="B209" s="17" t="s">
        <v>86</v>
      </c>
      <c r="C209" s="5">
        <v>7</v>
      </c>
      <c r="D209" s="5">
        <v>5</v>
      </c>
      <c r="E209" s="6">
        <f t="shared" si="28"/>
        <v>-0.2857142857142857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1</v>
      </c>
      <c r="E210" s="6">
        <f t="shared" si="28"/>
        <v>-0.5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2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2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11</v>
      </c>
      <c r="E221" s="6">
        <f t="shared" ref="E221:E223" si="30">IF(C221=0,"-",(D221-C221)/C221)</f>
        <v>0.83333333333333337</v>
      </c>
    </row>
    <row r="222" spans="2:5" ht="15" thickBot="1" x14ac:dyDescent="0.25">
      <c r="B222" s="16" t="s">
        <v>92</v>
      </c>
      <c r="C222" s="5">
        <v>12</v>
      </c>
      <c r="D222" s="5">
        <v>10</v>
      </c>
      <c r="E222" s="6">
        <f t="shared" si="30"/>
        <v>-0.16666666666666666</v>
      </c>
    </row>
    <row r="223" spans="2:5" ht="15" thickBot="1" x14ac:dyDescent="0.25">
      <c r="B223" s="16" t="s">
        <v>93</v>
      </c>
      <c r="C223" s="5">
        <v>23</v>
      </c>
      <c r="D223" s="5">
        <v>37</v>
      </c>
      <c r="E223" s="6">
        <f t="shared" si="30"/>
        <v>0.60869565217391308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6511</v>
      </c>
      <c r="D14" s="5">
        <v>6886</v>
      </c>
      <c r="E14" s="6">
        <f>IF(C14&gt;0,(D14-C14)/C14)</f>
        <v>5.7594839502380583E-2</v>
      </c>
    </row>
    <row r="15" spans="1:5" ht="20.100000000000001" customHeight="1" thickBot="1" x14ac:dyDescent="0.25">
      <c r="B15" s="4" t="s">
        <v>17</v>
      </c>
      <c r="C15" s="5">
        <v>6184</v>
      </c>
      <c r="D15" s="5">
        <v>6785</v>
      </c>
      <c r="E15" s="6">
        <f t="shared" ref="E15:E25" si="0">IF(C15&gt;0,(D15-C15)/C15)</f>
        <v>9.7186287192755502E-2</v>
      </c>
    </row>
    <row r="16" spans="1:5" ht="20.100000000000001" customHeight="1" thickBot="1" x14ac:dyDescent="0.25">
      <c r="B16" s="4" t="s">
        <v>18</v>
      </c>
      <c r="C16" s="5">
        <v>3854</v>
      </c>
      <c r="D16" s="5">
        <v>4238</v>
      </c>
      <c r="E16" s="6">
        <f t="shared" si="0"/>
        <v>9.9636741048261548E-2</v>
      </c>
    </row>
    <row r="17" spans="2:5" ht="20.100000000000001" customHeight="1" thickBot="1" x14ac:dyDescent="0.25">
      <c r="B17" s="4" t="s">
        <v>19</v>
      </c>
      <c r="C17" s="5">
        <v>2330</v>
      </c>
      <c r="D17" s="5">
        <v>2547</v>
      </c>
      <c r="E17" s="6">
        <f t="shared" si="0"/>
        <v>9.3133047210300426E-2</v>
      </c>
    </row>
    <row r="18" spans="2:5" ht="20.100000000000001" customHeight="1" thickBot="1" x14ac:dyDescent="0.25">
      <c r="B18" s="4" t="s">
        <v>100</v>
      </c>
      <c r="C18" s="5">
        <v>20</v>
      </c>
      <c r="D18" s="5">
        <v>14</v>
      </c>
      <c r="E18" s="6">
        <f>IF(C18=0,"-",(D18-C18)/C18)</f>
        <v>-0.3</v>
      </c>
    </row>
    <row r="19" spans="2:5" ht="20.100000000000001" customHeight="1" thickBot="1" x14ac:dyDescent="0.25">
      <c r="B19" s="4" t="s">
        <v>101</v>
      </c>
      <c r="C19" s="5">
        <v>4</v>
      </c>
      <c r="D19" s="5">
        <v>1</v>
      </c>
      <c r="E19" s="6">
        <f>IF(C19=0,"-",(D19-C19)/C19)</f>
        <v>-0.75</v>
      </c>
    </row>
    <row r="20" spans="2:5" ht="20.100000000000001" customHeight="1" thickBot="1" x14ac:dyDescent="0.25">
      <c r="B20" s="4" t="s">
        <v>20</v>
      </c>
      <c r="C20" s="6">
        <f>C17/C15</f>
        <v>0.37677878395860287</v>
      </c>
      <c r="D20" s="6">
        <f>D17/D15</f>
        <v>0.37538688282977156</v>
      </c>
      <c r="E20" s="6">
        <f t="shared" si="0"/>
        <v>-3.6942131247608609E-3</v>
      </c>
    </row>
    <row r="21" spans="2:5" ht="30" customHeight="1" thickBot="1" x14ac:dyDescent="0.25">
      <c r="B21" s="4" t="s">
        <v>23</v>
      </c>
      <c r="C21" s="5">
        <v>714</v>
      </c>
      <c r="D21" s="5">
        <v>759</v>
      </c>
      <c r="E21" s="6">
        <f t="shared" si="0"/>
        <v>6.3025210084033612E-2</v>
      </c>
    </row>
    <row r="22" spans="2:5" ht="20.100000000000001" customHeight="1" thickBot="1" x14ac:dyDescent="0.25">
      <c r="B22" s="4" t="s">
        <v>24</v>
      </c>
      <c r="C22" s="5">
        <v>353</v>
      </c>
      <c r="D22" s="5">
        <v>431</v>
      </c>
      <c r="E22" s="6">
        <f t="shared" si="0"/>
        <v>0.22096317280453256</v>
      </c>
    </row>
    <row r="23" spans="2:5" ht="20.100000000000001" customHeight="1" thickBot="1" x14ac:dyDescent="0.25">
      <c r="B23" s="4" t="s">
        <v>25</v>
      </c>
      <c r="C23" s="5">
        <v>361</v>
      </c>
      <c r="D23" s="5">
        <v>328</v>
      </c>
      <c r="E23" s="6">
        <f t="shared" si="0"/>
        <v>-9.141274238227147E-2</v>
      </c>
    </row>
    <row r="24" spans="2:5" ht="20.100000000000001" customHeight="1" thickBot="1" x14ac:dyDescent="0.25">
      <c r="B24" s="4" t="s">
        <v>21</v>
      </c>
      <c r="C24" s="6">
        <f>C23/C21</f>
        <v>0.50560224089635852</v>
      </c>
      <c r="D24" s="6">
        <f t="shared" ref="D24" si="1">D23/D21</f>
        <v>0.43214756258234521</v>
      </c>
      <c r="E24" s="6">
        <f t="shared" si="0"/>
        <v>-0.14528155212245292</v>
      </c>
    </row>
    <row r="25" spans="2:5" ht="20.100000000000001" customHeight="1" thickBot="1" x14ac:dyDescent="0.25">
      <c r="B25" s="7" t="s">
        <v>26</v>
      </c>
      <c r="C25" s="6">
        <v>0.23894844138692106</v>
      </c>
      <c r="D25" s="6">
        <v>0.25579969733825053</v>
      </c>
      <c r="E25" s="6">
        <f t="shared" si="0"/>
        <v>7.0522560655847943E-2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1321</v>
      </c>
      <c r="D34" s="5">
        <v>1181</v>
      </c>
      <c r="E34" s="6">
        <f>IF(C34&gt;0,(D34-C34)/C34,"-")</f>
        <v>-0.10598031794095382</v>
      </c>
    </row>
    <row r="35" spans="2:5" ht="20.100000000000001" customHeight="1" thickBot="1" x14ac:dyDescent="0.25">
      <c r="B35" s="4" t="s">
        <v>29</v>
      </c>
      <c r="C35" s="5">
        <v>7</v>
      </c>
      <c r="D35" s="5">
        <v>14</v>
      </c>
      <c r="E35" s="6">
        <f t="shared" ref="E35:E37" si="2">IF(C35&gt;0,(D35-C35)/C35,"-")</f>
        <v>1</v>
      </c>
    </row>
    <row r="36" spans="2:5" ht="20.100000000000001" customHeight="1" thickBot="1" x14ac:dyDescent="0.25">
      <c r="B36" s="4" t="s">
        <v>28</v>
      </c>
      <c r="C36" s="5">
        <v>1074</v>
      </c>
      <c r="D36" s="5">
        <v>944</v>
      </c>
      <c r="E36" s="6">
        <f t="shared" si="2"/>
        <v>-0.12104283054003724</v>
      </c>
    </row>
    <row r="37" spans="2:5" ht="20.100000000000001" customHeight="1" thickBot="1" x14ac:dyDescent="0.25">
      <c r="B37" s="4" t="s">
        <v>30</v>
      </c>
      <c r="C37" s="5">
        <v>240</v>
      </c>
      <c r="D37" s="5">
        <v>223</v>
      </c>
      <c r="E37" s="6">
        <f t="shared" si="2"/>
        <v>-7.0833333333333331E-2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888</v>
      </c>
      <c r="D44" s="5">
        <v>1161</v>
      </c>
      <c r="E44" s="6">
        <f>IF(C44&gt;0,(D44-C44)/C44,"-")</f>
        <v>0.30743243243243246</v>
      </c>
    </row>
    <row r="45" spans="2:5" ht="20.100000000000001" customHeight="1" thickBot="1" x14ac:dyDescent="0.25">
      <c r="B45" s="4" t="s">
        <v>34</v>
      </c>
      <c r="C45" s="5">
        <v>112</v>
      </c>
      <c r="D45" s="5">
        <v>114</v>
      </c>
      <c r="E45" s="6">
        <f t="shared" ref="E45:E51" si="3">IF(C45&gt;0,(D45-C45)/C45,"-")</f>
        <v>1.7857142857142856E-2</v>
      </c>
    </row>
    <row r="46" spans="2:5" ht="20.100000000000001" customHeight="1" thickBot="1" x14ac:dyDescent="0.25">
      <c r="B46" s="4" t="s">
        <v>31</v>
      </c>
      <c r="C46" s="5">
        <v>168</v>
      </c>
      <c r="D46" s="5">
        <v>185</v>
      </c>
      <c r="E46" s="6">
        <f t="shared" si="3"/>
        <v>0.10119047619047619</v>
      </c>
    </row>
    <row r="47" spans="2:5" ht="20.100000000000001" customHeight="1" thickBot="1" x14ac:dyDescent="0.25">
      <c r="B47" s="4" t="s">
        <v>32</v>
      </c>
      <c r="C47" s="5">
        <v>1774</v>
      </c>
      <c r="D47" s="5">
        <v>1853</v>
      </c>
      <c r="E47" s="6">
        <f t="shared" si="3"/>
        <v>4.4532130777903044E-2</v>
      </c>
    </row>
    <row r="48" spans="2:5" ht="20.100000000000001" customHeight="1" thickBot="1" x14ac:dyDescent="0.25">
      <c r="B48" s="4" t="s">
        <v>35</v>
      </c>
      <c r="C48" s="5">
        <v>1006</v>
      </c>
      <c r="D48" s="5">
        <v>1007</v>
      </c>
      <c r="E48" s="6">
        <f t="shared" si="3"/>
        <v>9.9403578528827028E-4</v>
      </c>
    </row>
    <row r="49" spans="2:5" ht="20.100000000000001" customHeight="1" thickBot="1" x14ac:dyDescent="0.25">
      <c r="B49" s="4" t="s">
        <v>67</v>
      </c>
      <c r="C49" s="5">
        <v>1267</v>
      </c>
      <c r="D49" s="5">
        <v>1566</v>
      </c>
      <c r="E49" s="6">
        <f t="shared" si="3"/>
        <v>0.23599052880820837</v>
      </c>
    </row>
    <row r="50" spans="2:5" ht="20.100000000000001" customHeight="1" collapsed="1" thickBot="1" x14ac:dyDescent="0.25">
      <c r="B50" s="4" t="s">
        <v>36</v>
      </c>
      <c r="C50" s="6">
        <f>C44/(C44+C45)</f>
        <v>0.88800000000000001</v>
      </c>
      <c r="D50" s="6">
        <f>D44/(D44+D45)</f>
        <v>0.9105882352941177</v>
      </c>
      <c r="E50" s="6">
        <f t="shared" si="3"/>
        <v>2.5437201907790186E-2</v>
      </c>
    </row>
    <row r="51" spans="2:5" ht="20.100000000000001" customHeight="1" thickBot="1" x14ac:dyDescent="0.25">
      <c r="B51" s="4" t="s">
        <v>37</v>
      </c>
      <c r="C51" s="6">
        <f>C47/(C46+C47)</f>
        <v>0.91349124613800203</v>
      </c>
      <c r="D51" s="6">
        <f t="shared" ref="D51" si="4">D47/(D46+D47)</f>
        <v>0.9092247301275761</v>
      </c>
      <c r="E51" s="6">
        <f t="shared" si="3"/>
        <v>-4.6705603676703315E-3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1006</v>
      </c>
      <c r="D58" s="5">
        <v>1275</v>
      </c>
      <c r="E58" s="6">
        <f>IF(C58&gt;0,(D58-C58)/C58,"-")</f>
        <v>0.2673956262425447</v>
      </c>
    </row>
    <row r="59" spans="2:5" ht="20.100000000000001" customHeight="1" thickBot="1" x14ac:dyDescent="0.25">
      <c r="B59" s="4" t="s">
        <v>41</v>
      </c>
      <c r="C59" s="5">
        <v>565</v>
      </c>
      <c r="D59" s="5">
        <v>779</v>
      </c>
      <c r="E59" s="6">
        <f t="shared" ref="E59:E63" si="5">IF(C59&gt;0,(D59-C59)/C59,"-")</f>
        <v>0.37876106194690268</v>
      </c>
    </row>
    <row r="60" spans="2:5" ht="20.100000000000001" customHeight="1" thickBot="1" x14ac:dyDescent="0.25">
      <c r="B60" s="4" t="s">
        <v>42</v>
      </c>
      <c r="C60" s="5">
        <v>323</v>
      </c>
      <c r="D60" s="5">
        <v>382</v>
      </c>
      <c r="E60" s="6">
        <f t="shared" si="5"/>
        <v>0.1826625386996904</v>
      </c>
    </row>
    <row r="61" spans="2:5" ht="20.100000000000001" customHeight="1" collapsed="1" thickBot="1" x14ac:dyDescent="0.25">
      <c r="B61" s="4" t="s">
        <v>98</v>
      </c>
      <c r="C61" s="6">
        <f>(C59+C60)/C58</f>
        <v>0.88270377733598404</v>
      </c>
      <c r="D61" s="6">
        <f>(D59+D60)/D58</f>
        <v>0.9105882352941177</v>
      </c>
      <c r="E61" s="6">
        <f t="shared" si="5"/>
        <v>3.1589825119237004E-2</v>
      </c>
    </row>
    <row r="62" spans="2:5" ht="20.100000000000001" customHeight="1" thickBot="1" x14ac:dyDescent="0.25">
      <c r="B62" s="4" t="s">
        <v>39</v>
      </c>
      <c r="C62" s="6">
        <v>0.86128048780487809</v>
      </c>
      <c r="D62" s="6">
        <v>0.91004672897196259</v>
      </c>
      <c r="E62" s="6">
        <f t="shared" si="5"/>
        <v>5.6620626912579526E-2</v>
      </c>
    </row>
    <row r="63" spans="2:5" ht="20.100000000000001" customHeight="1" thickBot="1" x14ac:dyDescent="0.25">
      <c r="B63" s="4" t="s">
        <v>40</v>
      </c>
      <c r="C63" s="6">
        <v>0.92285714285714282</v>
      </c>
      <c r="D63" s="6">
        <v>0.91169451073985686</v>
      </c>
      <c r="E63" s="6">
        <f t="shared" si="5"/>
        <v>-1.20957313964399E-2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7542</v>
      </c>
      <c r="D70" s="5">
        <v>7987</v>
      </c>
      <c r="E70" s="6">
        <f>IF(C70&gt;0,(D70-C70)/C70,"-")</f>
        <v>5.900291699814373E-2</v>
      </c>
    </row>
    <row r="71" spans="2:5" ht="20.100000000000001" customHeight="1" thickBot="1" x14ac:dyDescent="0.25">
      <c r="B71" s="4" t="s">
        <v>45</v>
      </c>
      <c r="C71" s="5">
        <v>1698</v>
      </c>
      <c r="D71" s="5">
        <v>2131</v>
      </c>
      <c r="E71" s="6">
        <f t="shared" ref="E71:E77" si="6">IF(C71&gt;0,(D71-C71)/C71,"-")</f>
        <v>0.25500588928150764</v>
      </c>
    </row>
    <row r="72" spans="2:5" ht="20.100000000000001" customHeight="1" thickBot="1" x14ac:dyDescent="0.25">
      <c r="B72" s="4" t="s">
        <v>43</v>
      </c>
      <c r="C72" s="5">
        <v>14</v>
      </c>
      <c r="D72" s="5">
        <v>23</v>
      </c>
      <c r="E72" s="6">
        <f t="shared" si="6"/>
        <v>0.6428571428571429</v>
      </c>
    </row>
    <row r="73" spans="2:5" ht="20.100000000000001" customHeight="1" thickBot="1" x14ac:dyDescent="0.25">
      <c r="B73" s="4" t="s">
        <v>46</v>
      </c>
      <c r="C73" s="5">
        <v>4365</v>
      </c>
      <c r="D73" s="5">
        <v>4434</v>
      </c>
      <c r="E73" s="6">
        <f t="shared" si="6"/>
        <v>1.5807560137457044E-2</v>
      </c>
    </row>
    <row r="74" spans="2:5" ht="20.100000000000001" customHeight="1" thickBot="1" x14ac:dyDescent="0.25">
      <c r="B74" s="4" t="s">
        <v>47</v>
      </c>
      <c r="C74" s="5">
        <v>1158</v>
      </c>
      <c r="D74" s="5">
        <v>1087</v>
      </c>
      <c r="E74" s="6">
        <f t="shared" si="6"/>
        <v>-6.1312607944732297E-2</v>
      </c>
    </row>
    <row r="75" spans="2:5" ht="20.100000000000001" customHeight="1" thickBot="1" x14ac:dyDescent="0.25">
      <c r="B75" s="4" t="s">
        <v>48</v>
      </c>
      <c r="C75" s="5">
        <v>305</v>
      </c>
      <c r="D75" s="5">
        <v>306</v>
      </c>
      <c r="E75" s="6">
        <f t="shared" si="6"/>
        <v>3.2786885245901639E-3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2</v>
      </c>
      <c r="D77" s="5">
        <v>6</v>
      </c>
      <c r="E77" s="6">
        <f t="shared" si="6"/>
        <v>2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403</v>
      </c>
      <c r="D90" s="5">
        <v>501</v>
      </c>
      <c r="E90" s="6">
        <f>IF(C90&gt;0,(D90-C90)/C90,"-")</f>
        <v>0.24317617866004962</v>
      </c>
    </row>
    <row r="91" spans="2:5" ht="29.25" thickBot="1" x14ac:dyDescent="0.25">
      <c r="B91" s="4" t="s">
        <v>52</v>
      </c>
      <c r="C91" s="5">
        <v>269</v>
      </c>
      <c r="D91" s="5">
        <v>244</v>
      </c>
      <c r="E91" s="6">
        <f t="shared" ref="E91:E93" si="7">IF(C91&gt;0,(D91-C91)/C91,"-")</f>
        <v>-9.2936802973977689E-2</v>
      </c>
    </row>
    <row r="92" spans="2:5" ht="29.25" customHeight="1" thickBot="1" x14ac:dyDescent="0.25">
      <c r="B92" s="4" t="s">
        <v>53</v>
      </c>
      <c r="C92" s="5">
        <v>291</v>
      </c>
      <c r="D92" s="5">
        <v>291</v>
      </c>
      <c r="E92" s="6">
        <f t="shared" si="7"/>
        <v>0</v>
      </c>
    </row>
    <row r="93" spans="2:5" ht="29.25" customHeight="1" thickBot="1" x14ac:dyDescent="0.25">
      <c r="B93" s="4" t="s">
        <v>54</v>
      </c>
      <c r="C93" s="6">
        <f>(C90+C91)/(C90+C91+C92)</f>
        <v>0.69781931464174451</v>
      </c>
      <c r="D93" s="6">
        <f>(D90+D91)/(D90+D91+D92)</f>
        <v>0.71911196911196906</v>
      </c>
      <c r="E93" s="6">
        <f t="shared" si="7"/>
        <v>3.0513134307777145E-2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968</v>
      </c>
      <c r="D100" s="5">
        <v>1051</v>
      </c>
      <c r="E100" s="6">
        <f>IF(C100&gt;0,(D100-C100)/C100,"-")</f>
        <v>8.5743801652892568E-2</v>
      </c>
    </row>
    <row r="101" spans="2:5" ht="20.100000000000001" customHeight="1" thickBot="1" x14ac:dyDescent="0.25">
      <c r="B101" s="4" t="s">
        <v>41</v>
      </c>
      <c r="C101" s="5">
        <v>411</v>
      </c>
      <c r="D101" s="5">
        <v>469</v>
      </c>
      <c r="E101" s="6">
        <f t="shared" ref="E101:E105" si="8">IF(C101&gt;0,(D101-C101)/C101,"-")</f>
        <v>0.14111922141119221</v>
      </c>
    </row>
    <row r="102" spans="2:5" ht="20.100000000000001" customHeight="1" thickBot="1" x14ac:dyDescent="0.25">
      <c r="B102" s="4" t="s">
        <v>42</v>
      </c>
      <c r="C102" s="5">
        <v>263</v>
      </c>
      <c r="D102" s="5">
        <v>276</v>
      </c>
      <c r="E102" s="6">
        <f t="shared" si="8"/>
        <v>4.9429657794676805E-2</v>
      </c>
    </row>
    <row r="103" spans="2:5" ht="20.100000000000001" customHeight="1" thickBot="1" x14ac:dyDescent="0.25">
      <c r="B103" s="4" t="s">
        <v>98</v>
      </c>
      <c r="C103" s="6">
        <f>(C101+C102)/C100</f>
        <v>0.69628099173553715</v>
      </c>
      <c r="D103" s="6">
        <f>(D101+D102)/D100</f>
        <v>0.70884871550903905</v>
      </c>
      <c r="E103" s="6">
        <f t="shared" si="8"/>
        <v>1.8049787259272764E-2</v>
      </c>
    </row>
    <row r="104" spans="2:5" ht="20.100000000000001" customHeight="1" thickBot="1" x14ac:dyDescent="0.25">
      <c r="B104" s="4" t="s">
        <v>39</v>
      </c>
      <c r="C104" s="6">
        <v>0.66183574879227058</v>
      </c>
      <c r="D104" s="6">
        <v>0.69378698224852076</v>
      </c>
      <c r="E104" s="6">
        <f t="shared" si="8"/>
        <v>4.8276681207618868E-2</v>
      </c>
    </row>
    <row r="105" spans="2:5" ht="20.100000000000001" customHeight="1" thickBot="1" x14ac:dyDescent="0.25">
      <c r="B105" s="4" t="s">
        <v>40</v>
      </c>
      <c r="C105" s="6">
        <v>0.75792507204610948</v>
      </c>
      <c r="D105" s="6">
        <v>0.73599999999999999</v>
      </c>
      <c r="E105" s="6">
        <f t="shared" si="8"/>
        <v>-2.8927756653992377E-2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999</v>
      </c>
      <c r="D112" s="5">
        <v>1072</v>
      </c>
      <c r="E112" s="6">
        <f>IF(C112&gt;0,(D112-C112)/C112,"-")</f>
        <v>7.3073073073073078E-2</v>
      </c>
    </row>
    <row r="113" spans="2:14" ht="15" thickBot="1" x14ac:dyDescent="0.25">
      <c r="B113" s="4" t="s">
        <v>56</v>
      </c>
      <c r="C113" s="5">
        <v>626</v>
      </c>
      <c r="D113" s="5">
        <v>678</v>
      </c>
      <c r="E113" s="6">
        <f t="shared" ref="E113:E114" si="9">IF(C113&gt;0,(D113-C113)/C113,"-")</f>
        <v>8.3067092651757185E-2</v>
      </c>
    </row>
    <row r="114" spans="2:14" ht="15" thickBot="1" x14ac:dyDescent="0.25">
      <c r="B114" s="4" t="s">
        <v>57</v>
      </c>
      <c r="C114" s="5">
        <v>373</v>
      </c>
      <c r="D114" s="5">
        <v>394</v>
      </c>
      <c r="E114" s="6">
        <f t="shared" si="9"/>
        <v>5.6300268096514748E-2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6</v>
      </c>
      <c r="D128" s="10">
        <v>2</v>
      </c>
      <c r="E128" s="10">
        <v>4</v>
      </c>
      <c r="F128" s="10">
        <v>12</v>
      </c>
      <c r="G128" s="10">
        <v>13</v>
      </c>
      <c r="H128" s="10">
        <v>1</v>
      </c>
      <c r="I128" s="10">
        <v>2</v>
      </c>
      <c r="J128" s="10">
        <v>16</v>
      </c>
      <c r="K128" s="6">
        <f>IF(C128=0,"-",(G128-C128)/C128)</f>
        <v>1.1666666666666667</v>
      </c>
      <c r="L128" s="6">
        <f t="shared" ref="L128:N133" si="10">IF(D128=0,"-",(H128-D128)/D128)</f>
        <v>-0.5</v>
      </c>
      <c r="M128" s="6">
        <f t="shared" si="10"/>
        <v>-0.5</v>
      </c>
      <c r="N128" s="6">
        <f t="shared" si="10"/>
        <v>0.33333333333333331</v>
      </c>
    </row>
    <row r="129" spans="2:14" ht="15" thickBot="1" x14ac:dyDescent="0.25">
      <c r="B129" s="4" t="s">
        <v>64</v>
      </c>
      <c r="C129" s="10">
        <v>3</v>
      </c>
      <c r="D129" s="10">
        <v>0</v>
      </c>
      <c r="E129" s="10">
        <v>1</v>
      </c>
      <c r="F129" s="10">
        <v>4</v>
      </c>
      <c r="G129" s="10">
        <v>5</v>
      </c>
      <c r="H129" s="10">
        <v>1</v>
      </c>
      <c r="I129" s="10">
        <v>0</v>
      </c>
      <c r="J129" s="10">
        <v>6</v>
      </c>
      <c r="K129" s="6">
        <f t="shared" ref="K129:K133" si="11">IF(C129=0,"-",(G129-C129)/C129)</f>
        <v>0.66666666666666663</v>
      </c>
      <c r="L129" s="6" t="str">
        <f t="shared" si="10"/>
        <v>-</v>
      </c>
      <c r="M129" s="6">
        <f t="shared" si="10"/>
        <v>-1</v>
      </c>
      <c r="N129" s="6">
        <f t="shared" si="10"/>
        <v>0.5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1"/>
        <v>-1</v>
      </c>
      <c r="L131" s="6" t="str">
        <f t="shared" si="10"/>
        <v>-</v>
      </c>
      <c r="M131" s="6" t="str">
        <f t="shared" si="10"/>
        <v>-</v>
      </c>
      <c r="N131" s="6">
        <f t="shared" si="10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10</v>
      </c>
      <c r="D133" s="10">
        <v>2</v>
      </c>
      <c r="E133" s="10">
        <v>5</v>
      </c>
      <c r="F133" s="10">
        <v>17</v>
      </c>
      <c r="G133" s="10">
        <v>18</v>
      </c>
      <c r="H133" s="10">
        <v>2</v>
      </c>
      <c r="I133" s="10">
        <v>2</v>
      </c>
      <c r="J133" s="10">
        <v>22</v>
      </c>
      <c r="K133" s="6">
        <f t="shared" si="11"/>
        <v>0.8</v>
      </c>
      <c r="L133" s="6">
        <f t="shared" si="10"/>
        <v>0</v>
      </c>
      <c r="M133" s="6">
        <f t="shared" si="10"/>
        <v>-0.6</v>
      </c>
      <c r="N133" s="6">
        <f t="shared" si="10"/>
        <v>0.29411764705882354</v>
      </c>
    </row>
    <row r="134" spans="2:14" ht="15" thickBot="1" x14ac:dyDescent="0.25">
      <c r="B134" s="4" t="s">
        <v>36</v>
      </c>
      <c r="C134" s="6">
        <f>IF(C128=0,"-",C128/(C128+C129))</f>
        <v>0.66666666666666663</v>
      </c>
      <c r="D134" s="6">
        <f>IF(D128=0,"-",D128/(D128+D129))</f>
        <v>1</v>
      </c>
      <c r="E134" s="6">
        <f t="shared" ref="E134:J134" si="12">IF(E128=0,"-",E128/(E128+E129))</f>
        <v>0.8</v>
      </c>
      <c r="F134" s="6">
        <f t="shared" si="12"/>
        <v>0.75</v>
      </c>
      <c r="G134" s="6">
        <f t="shared" si="12"/>
        <v>0.72222222222222221</v>
      </c>
      <c r="H134" s="6">
        <f t="shared" si="12"/>
        <v>0.5</v>
      </c>
      <c r="I134" s="6">
        <f t="shared" si="12"/>
        <v>1</v>
      </c>
      <c r="J134" s="6">
        <f t="shared" si="12"/>
        <v>0.72727272727272729</v>
      </c>
      <c r="K134" s="6">
        <f>IF(OR(C134="-",G134="-"),"-",(G134-C134)/C134)</f>
        <v>8.333333333333337E-2</v>
      </c>
      <c r="L134" s="6">
        <f t="shared" ref="L134:N135" si="13">IF(OR(D134="-",H134="-"),"-",(H134-D134)/D134)</f>
        <v>-0.5</v>
      </c>
      <c r="M134" s="6">
        <f t="shared" si="13"/>
        <v>0.24999999999999994</v>
      </c>
      <c r="N134" s="6">
        <f t="shared" si="13"/>
        <v>-3.0303030303030276E-2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38</v>
      </c>
      <c r="D143" s="10">
        <v>0</v>
      </c>
      <c r="E143" s="10">
        <v>2</v>
      </c>
      <c r="F143" s="10">
        <v>40</v>
      </c>
      <c r="G143" s="10">
        <v>14</v>
      </c>
      <c r="H143" s="10">
        <v>0</v>
      </c>
      <c r="I143" s="10">
        <v>1</v>
      </c>
      <c r="J143" s="10">
        <v>15</v>
      </c>
      <c r="K143" s="6">
        <f>IF(C143=0,"-",(G143-C143)/C143)</f>
        <v>-0.63157894736842102</v>
      </c>
      <c r="L143" s="6" t="str">
        <f t="shared" ref="L143:N147" si="15">IF(D143=0,"-",(H143-D143)/D143)</f>
        <v>-</v>
      </c>
      <c r="M143" s="6">
        <f t="shared" si="15"/>
        <v>-0.5</v>
      </c>
      <c r="N143" s="6">
        <f t="shared" si="15"/>
        <v>-0.625</v>
      </c>
    </row>
    <row r="144" spans="2:14" ht="15" thickBot="1" x14ac:dyDescent="0.25">
      <c r="B144" s="4" t="s">
        <v>72</v>
      </c>
      <c r="C144" s="10">
        <v>6</v>
      </c>
      <c r="D144" s="10">
        <v>0</v>
      </c>
      <c r="E144" s="10">
        <v>2</v>
      </c>
      <c r="F144" s="10">
        <v>8</v>
      </c>
      <c r="G144" s="10">
        <v>5</v>
      </c>
      <c r="H144" s="10">
        <v>0</v>
      </c>
      <c r="I144" s="10">
        <v>3</v>
      </c>
      <c r="J144" s="10">
        <v>8</v>
      </c>
      <c r="K144" s="6">
        <f t="shared" ref="K144:K147" si="16">IF(C144=0,"-",(G144-C144)/C144)</f>
        <v>-0.16666666666666666</v>
      </c>
      <c r="L144" s="6" t="str">
        <f t="shared" si="15"/>
        <v>-</v>
      </c>
      <c r="M144" s="6">
        <f t="shared" si="15"/>
        <v>0.5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219</v>
      </c>
      <c r="D145" s="10">
        <v>0</v>
      </c>
      <c r="E145" s="10">
        <v>18</v>
      </c>
      <c r="F145" s="10">
        <v>237</v>
      </c>
      <c r="G145" s="10">
        <v>139</v>
      </c>
      <c r="H145" s="10">
        <v>0</v>
      </c>
      <c r="I145" s="10">
        <v>18</v>
      </c>
      <c r="J145" s="10">
        <v>157</v>
      </c>
      <c r="K145" s="6">
        <f t="shared" si="16"/>
        <v>-0.36529680365296802</v>
      </c>
      <c r="L145" s="6" t="str">
        <f t="shared" si="15"/>
        <v>-</v>
      </c>
      <c r="M145" s="6">
        <f t="shared" si="15"/>
        <v>0</v>
      </c>
      <c r="N145" s="6">
        <f t="shared" si="15"/>
        <v>-0.33755274261603374</v>
      </c>
    </row>
    <row r="146" spans="2:14" ht="15" thickBot="1" x14ac:dyDescent="0.25">
      <c r="B146" s="4" t="s">
        <v>74</v>
      </c>
      <c r="C146" s="10">
        <v>35</v>
      </c>
      <c r="D146" s="10">
        <v>0</v>
      </c>
      <c r="E146" s="10">
        <v>12</v>
      </c>
      <c r="F146" s="10">
        <v>47</v>
      </c>
      <c r="G146" s="10">
        <v>33</v>
      </c>
      <c r="H146" s="10">
        <v>0</v>
      </c>
      <c r="I146" s="10">
        <v>9</v>
      </c>
      <c r="J146" s="10">
        <v>42</v>
      </c>
      <c r="K146" s="6">
        <f t="shared" si="16"/>
        <v>-5.7142857142857141E-2</v>
      </c>
      <c r="L146" s="6" t="str">
        <f t="shared" si="15"/>
        <v>-</v>
      </c>
      <c r="M146" s="6">
        <f t="shared" si="15"/>
        <v>-0.25</v>
      </c>
      <c r="N146" s="6">
        <f t="shared" si="15"/>
        <v>-0.10638297872340426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298</v>
      </c>
      <c r="D148" s="10">
        <v>0</v>
      </c>
      <c r="E148" s="10">
        <v>34</v>
      </c>
      <c r="F148" s="10">
        <v>332</v>
      </c>
      <c r="G148" s="10">
        <v>191</v>
      </c>
      <c r="H148" s="10">
        <v>0</v>
      </c>
      <c r="I148" s="10">
        <v>31</v>
      </c>
      <c r="J148" s="10">
        <v>222</v>
      </c>
      <c r="K148" s="6">
        <f t="shared" ref="K148" si="17">IF(C148=0,"-",(G148-C148)/C148)</f>
        <v>-0.35906040268456374</v>
      </c>
      <c r="L148" s="6" t="str">
        <f t="shared" ref="L148" si="18">IF(D148=0,"-",(H148-D148)/D148)</f>
        <v>-</v>
      </c>
      <c r="M148" s="6">
        <f t="shared" ref="M148" si="19">IF(E148=0,"-",(I148-E148)/E148)</f>
        <v>-8.8235294117647065E-2</v>
      </c>
      <c r="N148" s="6">
        <f t="shared" ref="N148" si="20">IF(F148=0,"-",(J148-F148)/F148)</f>
        <v>-0.33132530120481929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0.14785992217898833</v>
      </c>
      <c r="D149" s="6" t="str">
        <f t="shared" si="21"/>
        <v>-</v>
      </c>
      <c r="E149" s="6">
        <f t="shared" si="21"/>
        <v>0.1</v>
      </c>
      <c r="F149" s="6">
        <f t="shared" si="21"/>
        <v>0.1444043321299639</v>
      </c>
      <c r="G149" s="6">
        <f t="shared" si="21"/>
        <v>9.1503267973856203E-2</v>
      </c>
      <c r="H149" s="6" t="str">
        <f t="shared" si="21"/>
        <v>-</v>
      </c>
      <c r="I149" s="6">
        <f t="shared" si="21"/>
        <v>5.2631578947368418E-2</v>
      </c>
      <c r="J149" s="6">
        <f t="shared" si="21"/>
        <v>8.7209302325581398E-2</v>
      </c>
      <c r="K149" s="6">
        <f>IF(OR(C149="-",G149="-"),"-",(G149-C149)/C149)</f>
        <v>-0.38114895080839356</v>
      </c>
      <c r="L149" s="6" t="str">
        <f t="shared" ref="L149:N150" si="22">IF(OR(D149="-",H149="-"),"-",(H149-D149)/D149)</f>
        <v>-</v>
      </c>
      <c r="M149" s="6">
        <f t="shared" si="22"/>
        <v>-0.47368421052631587</v>
      </c>
      <c r="N149" s="6">
        <f t="shared" si="22"/>
        <v>-0.39607558139534882</v>
      </c>
    </row>
    <row r="150" spans="2:14" ht="29.25" thickBot="1" x14ac:dyDescent="0.25">
      <c r="B150" s="7" t="s">
        <v>77</v>
      </c>
      <c r="C150" s="6">
        <f t="shared" si="21"/>
        <v>0.14634146341463414</v>
      </c>
      <c r="D150" s="6" t="str">
        <f t="shared" si="21"/>
        <v>-</v>
      </c>
      <c r="E150" s="6">
        <f t="shared" si="21"/>
        <v>0.14285714285714285</v>
      </c>
      <c r="F150" s="6">
        <f t="shared" si="21"/>
        <v>0.14545454545454545</v>
      </c>
      <c r="G150" s="6">
        <f t="shared" si="21"/>
        <v>0.13157894736842105</v>
      </c>
      <c r="H150" s="6" t="str">
        <f t="shared" si="21"/>
        <v>-</v>
      </c>
      <c r="I150" s="6">
        <f t="shared" si="21"/>
        <v>0.25</v>
      </c>
      <c r="J150" s="6">
        <f t="shared" si="21"/>
        <v>0.16</v>
      </c>
      <c r="K150" s="6">
        <f>IF(OR(C150="-",G150="-"),"-",(G150-C150)/C150)</f>
        <v>-0.10087719298245613</v>
      </c>
      <c r="L150" s="6" t="str">
        <f t="shared" si="22"/>
        <v>-</v>
      </c>
      <c r="M150" s="6">
        <f t="shared" si="22"/>
        <v>0.75000000000000011</v>
      </c>
      <c r="N150" s="6">
        <f t="shared" si="22"/>
        <v>0.10000000000000007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254</v>
      </c>
      <c r="D157" s="19">
        <v>162</v>
      </c>
      <c r="E157" s="18">
        <f>IF(C157=0,"-",(D157-C157)/C157)</f>
        <v>-0.36220472440944884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39</v>
      </c>
      <c r="D158" s="19">
        <v>24</v>
      </c>
      <c r="E158" s="18">
        <f t="shared" ref="E158:E159" si="23">IF(C158=0,"-",(D158-C158)/C158)</f>
        <v>-0.38461538461538464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5</v>
      </c>
      <c r="D159" s="19">
        <v>5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0.8523489932885906</v>
      </c>
      <c r="D160" s="18">
        <f>IF(D157=0,"-",D157/(D157+D158+D159))</f>
        <v>0.84816753926701571</v>
      </c>
      <c r="E160" s="18">
        <f>IF(OR(C160="-",D160="-"),"-",(D160-C160)/C160)</f>
        <v>-4.9058003875169873E-3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16</v>
      </c>
      <c r="D166" s="5">
        <v>22</v>
      </c>
      <c r="E166" s="6">
        <f>IF(C166=0,"-",(D166-C166)/C166)</f>
        <v>0.375</v>
      </c>
    </row>
    <row r="167" spans="2:14" ht="20.100000000000001" customHeight="1" thickBot="1" x14ac:dyDescent="0.25">
      <c r="B167" s="4" t="s">
        <v>41</v>
      </c>
      <c r="C167" s="5">
        <v>8</v>
      </c>
      <c r="D167" s="5">
        <v>11</v>
      </c>
      <c r="E167" s="6">
        <f t="shared" ref="E167:E168" si="24">IF(C167=0,"-",(D167-C167)/C167)</f>
        <v>0.375</v>
      </c>
    </row>
    <row r="168" spans="2:14" ht="20.100000000000001" customHeight="1" thickBot="1" x14ac:dyDescent="0.25">
      <c r="B168" s="4" t="s">
        <v>42</v>
      </c>
      <c r="C168" s="5">
        <v>4</v>
      </c>
      <c r="D168" s="5">
        <v>5</v>
      </c>
      <c r="E168" s="6">
        <f t="shared" si="24"/>
        <v>0.25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</v>
      </c>
      <c r="D169" s="6">
        <f>IF(D166=0,"-",(D167+D168)/D166)</f>
        <v>0.72727272727272729</v>
      </c>
      <c r="E169" s="6">
        <f t="shared" ref="E169:E171" si="25">IF(OR(C169="-",D169="-"),"-",(D169-C169)/C169)</f>
        <v>-3.0303030303030276E-2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0.7857142857142857</v>
      </c>
      <c r="E170" s="6">
        <f t="shared" si="25"/>
        <v>0.1785714285714286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0.625</v>
      </c>
      <c r="E171" s="6">
        <f t="shared" si="25"/>
        <v>-0.375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12</v>
      </c>
      <c r="D178" s="5">
        <v>23</v>
      </c>
      <c r="E178" s="6">
        <f>IF(C178=0,"-",(D178-C178)/C178)</f>
        <v>0.91666666666666663</v>
      </c>
      <c r="H178" s="13"/>
    </row>
    <row r="179" spans="2:8" ht="15" thickBot="1" x14ac:dyDescent="0.25">
      <c r="B179" s="4" t="s">
        <v>43</v>
      </c>
      <c r="C179" s="5">
        <v>5</v>
      </c>
      <c r="D179" s="5">
        <v>21</v>
      </c>
      <c r="E179" s="6">
        <f t="shared" ref="E179:E185" si="26">IF(C179=0,"-",(D179-C179)/C179)</f>
        <v>3.2</v>
      </c>
      <c r="H179" s="13"/>
    </row>
    <row r="180" spans="2:8" ht="15" thickBot="1" x14ac:dyDescent="0.25">
      <c r="B180" s="4" t="s">
        <v>47</v>
      </c>
      <c r="C180" s="5">
        <v>2</v>
      </c>
      <c r="D180" s="5">
        <v>2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5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344</v>
      </c>
      <c r="D182" s="5">
        <v>208</v>
      </c>
      <c r="E182" s="6">
        <f t="shared" si="26"/>
        <v>-0.39534883720930231</v>
      </c>
      <c r="H182" s="13"/>
    </row>
    <row r="183" spans="2:8" ht="15" thickBot="1" x14ac:dyDescent="0.25">
      <c r="B183" s="4" t="s">
        <v>47</v>
      </c>
      <c r="C183" s="5">
        <v>310</v>
      </c>
      <c r="D183" s="5">
        <v>183</v>
      </c>
      <c r="E183" s="6">
        <f t="shared" si="26"/>
        <v>-0.4096774193548387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34</v>
      </c>
      <c r="D185" s="5">
        <v>25</v>
      </c>
      <c r="E185" s="6">
        <f t="shared" si="26"/>
        <v>-0.26470588235294118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14</v>
      </c>
      <c r="D197" s="5">
        <v>20</v>
      </c>
      <c r="E197" s="6">
        <f t="shared" ref="E197:E200" si="27">IF(C197=0,"-",(D197-C197)/C197)</f>
        <v>0.42857142857142855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14</v>
      </c>
      <c r="D199" s="5">
        <v>21</v>
      </c>
      <c r="E199" s="6">
        <f t="shared" si="27"/>
        <v>0.5</v>
      </c>
    </row>
    <row r="200" spans="2:5" ht="15" thickBot="1" x14ac:dyDescent="0.25">
      <c r="B200" s="4" t="s">
        <v>85</v>
      </c>
      <c r="C200" s="5">
        <v>13</v>
      </c>
      <c r="D200" s="5">
        <v>19</v>
      </c>
      <c r="E200" s="6">
        <f t="shared" si="27"/>
        <v>0.46153846153846156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14</v>
      </c>
      <c r="D208" s="5">
        <v>20</v>
      </c>
      <c r="E208" s="6">
        <f t="shared" si="28"/>
        <v>0.42857142857142855</v>
      </c>
    </row>
    <row r="209" spans="2:5" ht="20.100000000000001" customHeight="1" thickBot="1" x14ac:dyDescent="0.25">
      <c r="B209" s="17" t="s">
        <v>86</v>
      </c>
      <c r="C209" s="5">
        <v>13</v>
      </c>
      <c r="D209" s="5">
        <v>14</v>
      </c>
      <c r="E209" s="6">
        <f t="shared" si="28"/>
        <v>7.6923076923076927E-2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6</v>
      </c>
      <c r="E210" s="6">
        <f t="shared" si="28"/>
        <v>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15</v>
      </c>
      <c r="D221" s="5">
        <v>23</v>
      </c>
      <c r="E221" s="6">
        <f t="shared" ref="E221:E223" si="30">IF(C221=0,"-",(D221-C221)/C221)</f>
        <v>0.53333333333333333</v>
      </c>
    </row>
    <row r="222" spans="2:5" ht="15" thickBot="1" x14ac:dyDescent="0.25">
      <c r="B222" s="16" t="s">
        <v>92</v>
      </c>
      <c r="C222" s="5">
        <v>18</v>
      </c>
      <c r="D222" s="5">
        <v>24</v>
      </c>
      <c r="E222" s="6">
        <f t="shared" si="30"/>
        <v>0.33333333333333331</v>
      </c>
    </row>
    <row r="223" spans="2:5" ht="15" thickBot="1" x14ac:dyDescent="0.25">
      <c r="B223" s="16" t="s">
        <v>93</v>
      </c>
      <c r="C223" s="5">
        <v>56</v>
      </c>
      <c r="D223" s="5">
        <v>62</v>
      </c>
      <c r="E223" s="6">
        <f t="shared" si="30"/>
        <v>0.10714285714285714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746</v>
      </c>
      <c r="D14" s="5">
        <v>1038</v>
      </c>
      <c r="E14" s="6">
        <f>IF(C14&gt;0,(D14-C14)/C14)</f>
        <v>0.39142091152815012</v>
      </c>
    </row>
    <row r="15" spans="1:5" ht="20.100000000000001" customHeight="1" thickBot="1" x14ac:dyDescent="0.25">
      <c r="B15" s="4" t="s">
        <v>17</v>
      </c>
      <c r="C15" s="5">
        <v>741</v>
      </c>
      <c r="D15" s="5">
        <v>756</v>
      </c>
      <c r="E15" s="6">
        <f t="shared" ref="E15:E25" si="0">IF(C15&gt;0,(D15-C15)/C15)</f>
        <v>2.0242914979757085E-2</v>
      </c>
    </row>
    <row r="16" spans="1:5" ht="20.100000000000001" customHeight="1" thickBot="1" x14ac:dyDescent="0.25">
      <c r="B16" s="4" t="s">
        <v>18</v>
      </c>
      <c r="C16" s="5">
        <v>639</v>
      </c>
      <c r="D16" s="5">
        <v>656</v>
      </c>
      <c r="E16" s="6">
        <f t="shared" si="0"/>
        <v>2.6604068857589983E-2</v>
      </c>
    </row>
    <row r="17" spans="2:5" ht="20.100000000000001" customHeight="1" thickBot="1" x14ac:dyDescent="0.25">
      <c r="B17" s="4" t="s">
        <v>19</v>
      </c>
      <c r="C17" s="5">
        <v>102</v>
      </c>
      <c r="D17" s="5">
        <v>100</v>
      </c>
      <c r="E17" s="6">
        <f t="shared" si="0"/>
        <v>-1.9607843137254902E-2</v>
      </c>
    </row>
    <row r="18" spans="2:5" ht="20.100000000000001" customHeight="1" thickBot="1" x14ac:dyDescent="0.25">
      <c r="B18" s="4" t="s">
        <v>100</v>
      </c>
      <c r="C18" s="5">
        <v>12</v>
      </c>
      <c r="D18" s="5">
        <v>8</v>
      </c>
      <c r="E18" s="6">
        <f>IF(C18=0,"-",(D18-C18)/C18)</f>
        <v>-0.33333333333333331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0.13765182186234817</v>
      </c>
      <c r="D20" s="6">
        <f>D17/D15</f>
        <v>0.13227513227513227</v>
      </c>
      <c r="E20" s="6">
        <f t="shared" si="0"/>
        <v>-3.9060068471833194E-2</v>
      </c>
    </row>
    <row r="21" spans="2:5" ht="30" customHeight="1" thickBot="1" x14ac:dyDescent="0.25">
      <c r="B21" s="4" t="s">
        <v>23</v>
      </c>
      <c r="C21" s="5">
        <v>34</v>
      </c>
      <c r="D21" s="5">
        <v>23</v>
      </c>
      <c r="E21" s="6">
        <f t="shared" si="0"/>
        <v>-0.3235294117647059</v>
      </c>
    </row>
    <row r="22" spans="2:5" ht="20.100000000000001" customHeight="1" thickBot="1" x14ac:dyDescent="0.25">
      <c r="B22" s="4" t="s">
        <v>24</v>
      </c>
      <c r="C22" s="5">
        <v>27</v>
      </c>
      <c r="D22" s="5">
        <v>18</v>
      </c>
      <c r="E22" s="6">
        <f t="shared" si="0"/>
        <v>-0.33333333333333331</v>
      </c>
    </row>
    <row r="23" spans="2:5" ht="20.100000000000001" customHeight="1" thickBot="1" x14ac:dyDescent="0.25">
      <c r="B23" s="4" t="s">
        <v>25</v>
      </c>
      <c r="C23" s="5">
        <v>7</v>
      </c>
      <c r="D23" s="5">
        <v>5</v>
      </c>
      <c r="E23" s="6">
        <f t="shared" si="0"/>
        <v>-0.2857142857142857</v>
      </c>
    </row>
    <row r="24" spans="2:5" ht="20.100000000000001" customHeight="1" thickBot="1" x14ac:dyDescent="0.25">
      <c r="B24" s="4" t="s">
        <v>21</v>
      </c>
      <c r="C24" s="6">
        <f>C23/C21</f>
        <v>0.20588235294117646</v>
      </c>
      <c r="D24" s="6">
        <f t="shared" ref="D24" si="1">D23/D21</f>
        <v>0.21739130434782608</v>
      </c>
      <c r="E24" s="6">
        <f t="shared" si="0"/>
        <v>5.5900621118012445E-2</v>
      </c>
    </row>
    <row r="25" spans="2:5" ht="20.100000000000001" customHeight="1" thickBot="1" x14ac:dyDescent="0.25">
      <c r="B25" s="7" t="s">
        <v>26</v>
      </c>
      <c r="C25" s="6">
        <v>0.13894279719414301</v>
      </c>
      <c r="D25" s="6">
        <v>0.19393233957871814</v>
      </c>
      <c r="E25" s="6">
        <f t="shared" si="0"/>
        <v>0.39577109065782612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200</v>
      </c>
      <c r="D34" s="5">
        <v>202</v>
      </c>
      <c r="E34" s="6">
        <f>IF(C34&gt;0,(D34-C34)/C34,"-")</f>
        <v>0.01</v>
      </c>
    </row>
    <row r="35" spans="2:5" ht="20.100000000000001" customHeight="1" thickBot="1" x14ac:dyDescent="0.25">
      <c r="B35" s="4" t="s">
        <v>29</v>
      </c>
      <c r="C35" s="5">
        <v>1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168</v>
      </c>
      <c r="D36" s="5">
        <v>163</v>
      </c>
      <c r="E36" s="6">
        <f t="shared" si="2"/>
        <v>-2.976190476190476E-2</v>
      </c>
    </row>
    <row r="37" spans="2:5" ht="20.100000000000001" customHeight="1" thickBot="1" x14ac:dyDescent="0.25">
      <c r="B37" s="4" t="s">
        <v>30</v>
      </c>
      <c r="C37" s="5">
        <v>31</v>
      </c>
      <c r="D37" s="5">
        <v>39</v>
      </c>
      <c r="E37" s="6">
        <f t="shared" si="2"/>
        <v>0.25806451612903225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147</v>
      </c>
      <c r="D44" s="5">
        <v>153</v>
      </c>
      <c r="E44" s="6">
        <f>IF(C44&gt;0,(D44-C44)/C44,"-")</f>
        <v>4.0816326530612242E-2</v>
      </c>
    </row>
    <row r="45" spans="2:5" ht="20.100000000000001" customHeight="1" thickBot="1" x14ac:dyDescent="0.25">
      <c r="B45" s="4" t="s">
        <v>34</v>
      </c>
      <c r="C45" s="5">
        <v>5</v>
      </c>
      <c r="D45" s="5">
        <v>4</v>
      </c>
      <c r="E45" s="6">
        <f t="shared" ref="E45:E51" si="3">IF(C45&gt;0,(D45-C45)/C45,"-")</f>
        <v>-0.2</v>
      </c>
    </row>
    <row r="46" spans="2:5" ht="20.100000000000001" customHeight="1" thickBot="1" x14ac:dyDescent="0.25">
      <c r="B46" s="4" t="s">
        <v>31</v>
      </c>
      <c r="C46" s="5">
        <v>28</v>
      </c>
      <c r="D46" s="5">
        <v>11</v>
      </c>
      <c r="E46" s="6">
        <f t="shared" si="3"/>
        <v>-0.6071428571428571</v>
      </c>
    </row>
    <row r="47" spans="2:5" ht="20.100000000000001" customHeight="1" thickBot="1" x14ac:dyDescent="0.25">
      <c r="B47" s="4" t="s">
        <v>32</v>
      </c>
      <c r="C47" s="5">
        <v>241</v>
      </c>
      <c r="D47" s="5">
        <v>267</v>
      </c>
      <c r="E47" s="6">
        <f t="shared" si="3"/>
        <v>0.1078838174273859</v>
      </c>
    </row>
    <row r="48" spans="2:5" ht="20.100000000000001" customHeight="1" thickBot="1" x14ac:dyDescent="0.25">
      <c r="B48" s="4" t="s">
        <v>35</v>
      </c>
      <c r="C48" s="5">
        <v>146</v>
      </c>
      <c r="D48" s="5">
        <v>162</v>
      </c>
      <c r="E48" s="6">
        <f t="shared" si="3"/>
        <v>0.1095890410958904</v>
      </c>
    </row>
    <row r="49" spans="2:5" ht="20.100000000000001" customHeight="1" thickBot="1" x14ac:dyDescent="0.25">
      <c r="B49" s="4" t="s">
        <v>67</v>
      </c>
      <c r="C49" s="5">
        <v>95</v>
      </c>
      <c r="D49" s="5">
        <v>48</v>
      </c>
      <c r="E49" s="6">
        <f t="shared" si="3"/>
        <v>-0.49473684210526314</v>
      </c>
    </row>
    <row r="50" spans="2:5" ht="20.100000000000001" customHeight="1" collapsed="1" thickBot="1" x14ac:dyDescent="0.25">
      <c r="B50" s="4" t="s">
        <v>36</v>
      </c>
      <c r="C50" s="6">
        <f>C44/(C44+C45)</f>
        <v>0.96710526315789469</v>
      </c>
      <c r="D50" s="6">
        <f>D44/(D44+D45)</f>
        <v>0.97452229299363058</v>
      </c>
      <c r="E50" s="6">
        <f t="shared" si="3"/>
        <v>7.669309762121464E-3</v>
      </c>
    </row>
    <row r="51" spans="2:5" ht="20.100000000000001" customHeight="1" thickBot="1" x14ac:dyDescent="0.25">
      <c r="B51" s="4" t="s">
        <v>37</v>
      </c>
      <c r="C51" s="6">
        <f>C47/(C46+C47)</f>
        <v>0.89591078066914498</v>
      </c>
      <c r="D51" s="6">
        <f t="shared" ref="D51" si="4">D47/(D46+D47)</f>
        <v>0.96043165467625902</v>
      </c>
      <c r="E51" s="6">
        <f t="shared" si="3"/>
        <v>7.2017075136571268E-2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152</v>
      </c>
      <c r="D58" s="5">
        <v>157</v>
      </c>
      <c r="E58" s="6">
        <f>IF(C58&gt;0,(D58-C58)/C58,"-")</f>
        <v>3.2894736842105261E-2</v>
      </c>
    </row>
    <row r="59" spans="2:5" ht="20.100000000000001" customHeight="1" thickBot="1" x14ac:dyDescent="0.25">
      <c r="B59" s="4" t="s">
        <v>41</v>
      </c>
      <c r="C59" s="5">
        <v>136</v>
      </c>
      <c r="D59" s="5">
        <v>145</v>
      </c>
      <c r="E59" s="6">
        <f t="shared" ref="E59:E63" si="5">IF(C59&gt;0,(D59-C59)/C59,"-")</f>
        <v>6.6176470588235295E-2</v>
      </c>
    </row>
    <row r="60" spans="2:5" ht="20.100000000000001" customHeight="1" thickBot="1" x14ac:dyDescent="0.25">
      <c r="B60" s="4" t="s">
        <v>42</v>
      </c>
      <c r="C60" s="5">
        <v>11</v>
      </c>
      <c r="D60" s="5">
        <v>8</v>
      </c>
      <c r="E60" s="6">
        <f t="shared" si="5"/>
        <v>-0.27272727272727271</v>
      </c>
    </row>
    <row r="61" spans="2:5" ht="20.100000000000001" customHeight="1" collapsed="1" thickBot="1" x14ac:dyDescent="0.25">
      <c r="B61" s="4" t="s">
        <v>98</v>
      </c>
      <c r="C61" s="6">
        <f>(C59+C60)/C58</f>
        <v>0.96710526315789469</v>
      </c>
      <c r="D61" s="6">
        <f>(D59+D60)/D58</f>
        <v>0.97452229299363058</v>
      </c>
      <c r="E61" s="6">
        <f t="shared" si="5"/>
        <v>7.669309762121464E-3</v>
      </c>
    </row>
    <row r="62" spans="2:5" ht="20.100000000000001" customHeight="1" thickBot="1" x14ac:dyDescent="0.25">
      <c r="B62" s="4" t="s">
        <v>39</v>
      </c>
      <c r="C62" s="6">
        <v>0.96453900709219853</v>
      </c>
      <c r="D62" s="6">
        <v>0.97315436241610742</v>
      </c>
      <c r="E62" s="6">
        <f t="shared" si="5"/>
        <v>8.9320963284643656E-3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827</v>
      </c>
      <c r="D70" s="5">
        <v>1143</v>
      </c>
      <c r="E70" s="6">
        <f>IF(C70&gt;0,(D70-C70)/C70,"-")</f>
        <v>0.38210399032648124</v>
      </c>
    </row>
    <row r="71" spans="2:5" ht="20.100000000000001" customHeight="1" thickBot="1" x14ac:dyDescent="0.25">
      <c r="B71" s="4" t="s">
        <v>45</v>
      </c>
      <c r="C71" s="5">
        <v>213</v>
      </c>
      <c r="D71" s="5">
        <v>291</v>
      </c>
      <c r="E71" s="6">
        <f t="shared" ref="E71:E77" si="6">IF(C71&gt;0,(D71-C71)/C71,"-")</f>
        <v>0.36619718309859156</v>
      </c>
    </row>
    <row r="72" spans="2:5" ht="20.100000000000001" customHeight="1" thickBot="1" x14ac:dyDescent="0.25">
      <c r="B72" s="4" t="s">
        <v>43</v>
      </c>
      <c r="C72" s="5">
        <v>2</v>
      </c>
      <c r="D72" s="5">
        <v>1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413</v>
      </c>
      <c r="D73" s="5">
        <v>654</v>
      </c>
      <c r="E73" s="6">
        <f t="shared" si="6"/>
        <v>0.58353510895883776</v>
      </c>
    </row>
    <row r="74" spans="2:5" ht="20.100000000000001" customHeight="1" thickBot="1" x14ac:dyDescent="0.25">
      <c r="B74" s="4" t="s">
        <v>47</v>
      </c>
      <c r="C74" s="5">
        <v>160</v>
      </c>
      <c r="D74" s="5">
        <v>170</v>
      </c>
      <c r="E74" s="6">
        <f t="shared" si="6"/>
        <v>6.25E-2</v>
      </c>
    </row>
    <row r="75" spans="2:5" ht="20.100000000000001" customHeight="1" thickBot="1" x14ac:dyDescent="0.25">
      <c r="B75" s="4" t="s">
        <v>48</v>
      </c>
      <c r="C75" s="5">
        <v>39</v>
      </c>
      <c r="D75" s="5">
        <v>26</v>
      </c>
      <c r="E75" s="6">
        <f t="shared" si="6"/>
        <v>-0.33333333333333331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76</v>
      </c>
      <c r="D90" s="5">
        <v>96</v>
      </c>
      <c r="E90" s="6">
        <f>IF(C90&gt;0,(D90-C90)/C90,"-")</f>
        <v>0.26315789473684209</v>
      </c>
    </row>
    <row r="91" spans="2:5" ht="29.25" thickBot="1" x14ac:dyDescent="0.25">
      <c r="B91" s="4" t="s">
        <v>52</v>
      </c>
      <c r="C91" s="5">
        <v>19</v>
      </c>
      <c r="D91" s="5">
        <v>28</v>
      </c>
      <c r="E91" s="6">
        <f t="shared" ref="E91:E93" si="7">IF(C91&gt;0,(D91-C91)/C91,"-")</f>
        <v>0.47368421052631576</v>
      </c>
    </row>
    <row r="92" spans="2:5" ht="29.25" customHeight="1" thickBot="1" x14ac:dyDescent="0.25">
      <c r="B92" s="4" t="s">
        <v>53</v>
      </c>
      <c r="C92" s="5">
        <v>12</v>
      </c>
      <c r="D92" s="5">
        <v>31</v>
      </c>
      <c r="E92" s="6">
        <f t="shared" si="7"/>
        <v>1.5833333333333333</v>
      </c>
    </row>
    <row r="93" spans="2:5" ht="29.25" customHeight="1" thickBot="1" x14ac:dyDescent="0.25">
      <c r="B93" s="4" t="s">
        <v>54</v>
      </c>
      <c r="C93" s="6">
        <f>(C90+C91)/(C90+C91+C92)</f>
        <v>0.88785046728971961</v>
      </c>
      <c r="D93" s="6">
        <f>(D90+D91)/(D90+D91+D92)</f>
        <v>0.8</v>
      </c>
      <c r="E93" s="6">
        <f t="shared" si="7"/>
        <v>-9.8947368421052576E-2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108</v>
      </c>
      <c r="D100" s="5">
        <v>156</v>
      </c>
      <c r="E100" s="6">
        <f>IF(C100&gt;0,(D100-C100)/C100,"-")</f>
        <v>0.44444444444444442</v>
      </c>
    </row>
    <row r="101" spans="2:5" ht="20.100000000000001" customHeight="1" thickBot="1" x14ac:dyDescent="0.25">
      <c r="B101" s="4" t="s">
        <v>41</v>
      </c>
      <c r="C101" s="5">
        <v>88</v>
      </c>
      <c r="D101" s="5">
        <v>107</v>
      </c>
      <c r="E101" s="6">
        <f t="shared" ref="E101:E105" si="8">IF(C101&gt;0,(D101-C101)/C101,"-")</f>
        <v>0.21590909090909091</v>
      </c>
    </row>
    <row r="102" spans="2:5" ht="20.100000000000001" customHeight="1" thickBot="1" x14ac:dyDescent="0.25">
      <c r="B102" s="4" t="s">
        <v>42</v>
      </c>
      <c r="C102" s="5">
        <v>8</v>
      </c>
      <c r="D102" s="5">
        <v>18</v>
      </c>
      <c r="E102" s="6">
        <f t="shared" si="8"/>
        <v>1.25</v>
      </c>
    </row>
    <row r="103" spans="2:5" ht="20.100000000000001" customHeight="1" thickBot="1" x14ac:dyDescent="0.25">
      <c r="B103" s="4" t="s">
        <v>98</v>
      </c>
      <c r="C103" s="6">
        <f>(C101+C102)/C100</f>
        <v>0.88888888888888884</v>
      </c>
      <c r="D103" s="6">
        <f>(D101+D102)/D100</f>
        <v>0.80128205128205132</v>
      </c>
      <c r="E103" s="6">
        <f t="shared" si="8"/>
        <v>-9.8557692307692207E-2</v>
      </c>
    </row>
    <row r="104" spans="2:5" ht="20.100000000000001" customHeight="1" thickBot="1" x14ac:dyDescent="0.25">
      <c r="B104" s="4" t="s">
        <v>39</v>
      </c>
      <c r="C104" s="6">
        <v>0.88</v>
      </c>
      <c r="D104" s="6">
        <v>0.79259259259259263</v>
      </c>
      <c r="E104" s="6">
        <f t="shared" si="8"/>
        <v>-9.9326599326599291E-2</v>
      </c>
    </row>
    <row r="105" spans="2:5" ht="20.100000000000001" customHeight="1" thickBot="1" x14ac:dyDescent="0.25">
      <c r="B105" s="4" t="s">
        <v>40</v>
      </c>
      <c r="C105" s="6">
        <v>1</v>
      </c>
      <c r="D105" s="6">
        <v>0.8571428571428571</v>
      </c>
      <c r="E105" s="6">
        <f t="shared" si="8"/>
        <v>-0.1428571428571429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140</v>
      </c>
      <c r="D112" s="5">
        <v>116</v>
      </c>
      <c r="E112" s="6">
        <f>IF(C112&gt;0,(D112-C112)/C112,"-")</f>
        <v>-0.17142857142857143</v>
      </c>
    </row>
    <row r="113" spans="2:14" ht="15" thickBot="1" x14ac:dyDescent="0.25">
      <c r="B113" s="4" t="s">
        <v>56</v>
      </c>
      <c r="C113" s="5">
        <v>115</v>
      </c>
      <c r="D113" s="5">
        <v>104</v>
      </c>
      <c r="E113" s="6">
        <f t="shared" ref="E113:E114" si="9">IF(C113&gt;0,(D113-C113)/C113,"-")</f>
        <v>-9.5652173913043481E-2</v>
      </c>
    </row>
    <row r="114" spans="2:14" ht="15" thickBot="1" x14ac:dyDescent="0.25">
      <c r="B114" s="4" t="s">
        <v>57</v>
      </c>
      <c r="C114" s="5">
        <v>25</v>
      </c>
      <c r="D114" s="5">
        <v>12</v>
      </c>
      <c r="E114" s="6">
        <f t="shared" si="9"/>
        <v>-0.52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0</v>
      </c>
      <c r="E128" s="10">
        <v>0</v>
      </c>
      <c r="F128" s="10">
        <v>2</v>
      </c>
      <c r="G128" s="10">
        <v>2</v>
      </c>
      <c r="H128" s="10">
        <v>1</v>
      </c>
      <c r="I128" s="10">
        <v>0</v>
      </c>
      <c r="J128" s="10">
        <v>3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0.5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1</v>
      </c>
      <c r="H130" s="10">
        <v>0</v>
      </c>
      <c r="I130" s="10">
        <v>0</v>
      </c>
      <c r="J130" s="10">
        <v>1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3</v>
      </c>
      <c r="H133" s="10">
        <v>1</v>
      </c>
      <c r="I133" s="10">
        <v>0</v>
      </c>
      <c r="J133" s="10">
        <v>4</v>
      </c>
      <c r="K133" s="6">
        <f t="shared" si="11"/>
        <v>0.5</v>
      </c>
      <c r="L133" s="6" t="str">
        <f t="shared" si="10"/>
        <v>-</v>
      </c>
      <c r="M133" s="6" t="str">
        <f t="shared" si="10"/>
        <v>-</v>
      </c>
      <c r="N133" s="6">
        <f t="shared" si="10"/>
        <v>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1</v>
      </c>
      <c r="F143" s="10">
        <v>4</v>
      </c>
      <c r="G143" s="10">
        <v>5</v>
      </c>
      <c r="H143" s="10">
        <v>0</v>
      </c>
      <c r="I143" s="10">
        <v>0</v>
      </c>
      <c r="J143" s="10">
        <v>5</v>
      </c>
      <c r="K143" s="6">
        <f>IF(C143=0,"-",(G143-C143)/C143)</f>
        <v>0.66666666666666663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0.25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0</v>
      </c>
      <c r="L144" s="6" t="str">
        <f t="shared" si="15"/>
        <v>-</v>
      </c>
      <c r="M144" s="6" t="str">
        <f t="shared" si="15"/>
        <v>-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4</v>
      </c>
      <c r="D145" s="10">
        <v>0</v>
      </c>
      <c r="E145" s="10">
        <v>0</v>
      </c>
      <c r="F145" s="10">
        <v>4</v>
      </c>
      <c r="G145" s="10">
        <v>14</v>
      </c>
      <c r="H145" s="10">
        <v>0</v>
      </c>
      <c r="I145" s="10">
        <v>1</v>
      </c>
      <c r="J145" s="10">
        <v>15</v>
      </c>
      <c r="K145" s="6">
        <f t="shared" si="16"/>
        <v>2.5</v>
      </c>
      <c r="L145" s="6" t="str">
        <f t="shared" si="15"/>
        <v>-</v>
      </c>
      <c r="M145" s="6" t="str">
        <f t="shared" si="15"/>
        <v>-</v>
      </c>
      <c r="N145" s="6">
        <f t="shared" si="15"/>
        <v>2.75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6</v>
      </c>
      <c r="H146" s="10">
        <v>0</v>
      </c>
      <c r="I146" s="10">
        <v>1</v>
      </c>
      <c r="J146" s="10">
        <v>7</v>
      </c>
      <c r="K146" s="6">
        <f t="shared" si="16"/>
        <v>5</v>
      </c>
      <c r="L146" s="6" t="str">
        <f t="shared" si="15"/>
        <v>-</v>
      </c>
      <c r="M146" s="6" t="str">
        <f t="shared" si="15"/>
        <v>-</v>
      </c>
      <c r="N146" s="6">
        <f t="shared" si="15"/>
        <v>6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9</v>
      </c>
      <c r="D148" s="10">
        <v>0</v>
      </c>
      <c r="E148" s="10">
        <v>1</v>
      </c>
      <c r="F148" s="10">
        <v>10</v>
      </c>
      <c r="G148" s="10">
        <v>26</v>
      </c>
      <c r="H148" s="10">
        <v>0</v>
      </c>
      <c r="I148" s="10">
        <v>2</v>
      </c>
      <c r="J148" s="10">
        <v>28</v>
      </c>
      <c r="K148" s="6">
        <f t="shared" ref="K148" si="17">IF(C148=0,"-",(G148-C148)/C148)</f>
        <v>1.8888888888888888</v>
      </c>
      <c r="L148" s="6" t="str">
        <f t="shared" ref="L148" si="18">IF(D148=0,"-",(H148-D148)/D148)</f>
        <v>-</v>
      </c>
      <c r="M148" s="6">
        <f t="shared" ref="M148" si="19">IF(E148=0,"-",(I148-E148)/E148)</f>
        <v>1</v>
      </c>
      <c r="N148" s="6">
        <f t="shared" ref="N148" si="20">IF(F148=0,"-",(J148-F148)/F148)</f>
        <v>1.8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0.42857142857142855</v>
      </c>
      <c r="D149" s="6" t="str">
        <f t="shared" si="21"/>
        <v>-</v>
      </c>
      <c r="E149" s="6">
        <f t="shared" si="21"/>
        <v>1</v>
      </c>
      <c r="F149" s="6">
        <f t="shared" si="21"/>
        <v>0.5</v>
      </c>
      <c r="G149" s="6">
        <f t="shared" si="21"/>
        <v>0.26315789473684209</v>
      </c>
      <c r="H149" s="6" t="str">
        <f t="shared" si="21"/>
        <v>-</v>
      </c>
      <c r="I149" s="6" t="str">
        <f t="shared" si="21"/>
        <v>-</v>
      </c>
      <c r="J149" s="6">
        <f t="shared" si="21"/>
        <v>0.25</v>
      </c>
      <c r="K149" s="6">
        <f>IF(OR(C149="-",G149="-"),"-",(G149-C149)/C149)</f>
        <v>-0.38596491228070173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-0.5</v>
      </c>
    </row>
    <row r="150" spans="2:14" ht="29.25" thickBot="1" x14ac:dyDescent="0.25">
      <c r="B150" s="7" t="s">
        <v>77</v>
      </c>
      <c r="C150" s="6">
        <f t="shared" si="21"/>
        <v>0.5</v>
      </c>
      <c r="D150" s="6" t="str">
        <f t="shared" si="21"/>
        <v>-</v>
      </c>
      <c r="E150" s="6" t="str">
        <f t="shared" si="21"/>
        <v>-</v>
      </c>
      <c r="F150" s="6">
        <f t="shared" si="21"/>
        <v>0.5</v>
      </c>
      <c r="G150" s="6">
        <f t="shared" si="21"/>
        <v>0.14285714285714285</v>
      </c>
      <c r="H150" s="6" t="str">
        <f t="shared" si="21"/>
        <v>-</v>
      </c>
      <c r="I150" s="6" t="str">
        <f t="shared" si="21"/>
        <v>-</v>
      </c>
      <c r="J150" s="6">
        <f t="shared" si="21"/>
        <v>0.125</v>
      </c>
      <c r="K150" s="6">
        <f>IF(OR(C150="-",G150="-"),"-",(G150-C150)/C150)</f>
        <v>-0.7142857142857143</v>
      </c>
      <c r="L150" s="6" t="str">
        <f t="shared" si="22"/>
        <v>-</v>
      </c>
      <c r="M150" s="6" t="str">
        <f t="shared" si="22"/>
        <v>-</v>
      </c>
      <c r="N150" s="6">
        <f t="shared" si="22"/>
        <v>-0.75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7</v>
      </c>
      <c r="D157" s="19">
        <v>19</v>
      </c>
      <c r="E157" s="18">
        <f>IF(C157=0,"-",(D157-C157)/C157)</f>
        <v>1.7142857142857142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7</v>
      </c>
      <c r="E158" s="18">
        <f t="shared" ref="E158:E159" si="23">IF(C158=0,"-",(D158-C158)/C158)</f>
        <v>2.5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0.77777777777777779</v>
      </c>
      <c r="D160" s="18">
        <f>IF(D157=0,"-",D157/(D157+D158+D159))</f>
        <v>0.73076923076923073</v>
      </c>
      <c r="E160" s="18">
        <f>IF(OR(C160="-",D160="-"),"-",(D160-C160)/C160)</f>
        <v>-6.0439560439560509E-2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3</v>
      </c>
      <c r="E166" s="6">
        <f>IF(C166=0,"-",(D166-C166)/C166)</f>
        <v>0.5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3</v>
      </c>
      <c r="E167" s="6">
        <f t="shared" ref="E167:E168" si="24">IF(C167=0,"-",(D167-C167)/C167)</f>
        <v>0.5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2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1</v>
      </c>
      <c r="D179" s="5">
        <v>2</v>
      </c>
      <c r="E179" s="6">
        <f t="shared" ref="E179:E185" si="26">IF(C179=0,"-",(D179-C179)/C179)</f>
        <v>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10</v>
      </c>
      <c r="D182" s="5">
        <v>28</v>
      </c>
      <c r="E182" s="6">
        <f t="shared" si="26"/>
        <v>1.8</v>
      </c>
      <c r="H182" s="13"/>
    </row>
    <row r="183" spans="2:8" ht="15" thickBot="1" x14ac:dyDescent="0.25">
      <c r="B183" s="4" t="s">
        <v>47</v>
      </c>
      <c r="C183" s="5">
        <v>9</v>
      </c>
      <c r="D183" s="5">
        <v>25</v>
      </c>
      <c r="E183" s="6">
        <f t="shared" si="26"/>
        <v>1.7777777777777777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</v>
      </c>
      <c r="D185" s="5">
        <v>3</v>
      </c>
      <c r="E185" s="6">
        <f t="shared" si="26"/>
        <v>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3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3</v>
      </c>
      <c r="D199" s="5">
        <v>3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2</v>
      </c>
      <c r="D200" s="5">
        <v>3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3</v>
      </c>
      <c r="E208" s="6">
        <f t="shared" si="28"/>
        <v>0.5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3</v>
      </c>
      <c r="E209" s="6">
        <f t="shared" si="28"/>
        <v>0.5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4</v>
      </c>
      <c r="E221" s="6">
        <f t="shared" ref="E221:E223" si="30">IF(C221=0,"-",(D221-C221)/C221)</f>
        <v>0.33333333333333331</v>
      </c>
    </row>
    <row r="222" spans="2:5" ht="15" thickBot="1" x14ac:dyDescent="0.25">
      <c r="B222" s="16" t="s">
        <v>92</v>
      </c>
      <c r="C222" s="5">
        <v>5</v>
      </c>
      <c r="D222" s="5">
        <v>5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3</v>
      </c>
      <c r="D223" s="5">
        <v>5</v>
      </c>
      <c r="E223" s="6">
        <f t="shared" si="30"/>
        <v>0.66666666666666663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1633</v>
      </c>
      <c r="D14" s="5">
        <v>2173</v>
      </c>
      <c r="E14" s="6">
        <f>IF(C14&gt;0,(D14-C14)/C14)</f>
        <v>0.33067973055725658</v>
      </c>
    </row>
    <row r="15" spans="1:5" ht="20.100000000000001" customHeight="1" thickBot="1" x14ac:dyDescent="0.25">
      <c r="B15" s="4" t="s">
        <v>17</v>
      </c>
      <c r="C15" s="5">
        <v>1631</v>
      </c>
      <c r="D15" s="5">
        <v>2172</v>
      </c>
      <c r="E15" s="6">
        <f t="shared" ref="E15:E25" si="0">IF(C15&gt;0,(D15-C15)/C15)</f>
        <v>0.33169834457388103</v>
      </c>
    </row>
    <row r="16" spans="1:5" ht="20.100000000000001" customHeight="1" thickBot="1" x14ac:dyDescent="0.25">
      <c r="B16" s="4" t="s">
        <v>18</v>
      </c>
      <c r="C16" s="5">
        <v>1378</v>
      </c>
      <c r="D16" s="5">
        <v>1705</v>
      </c>
      <c r="E16" s="6">
        <f t="shared" si="0"/>
        <v>0.23730043541364296</v>
      </c>
    </row>
    <row r="17" spans="2:5" ht="20.100000000000001" customHeight="1" thickBot="1" x14ac:dyDescent="0.25">
      <c r="B17" s="4" t="s">
        <v>19</v>
      </c>
      <c r="C17" s="5">
        <v>253</v>
      </c>
      <c r="D17" s="5">
        <v>467</v>
      </c>
      <c r="E17" s="6">
        <f t="shared" si="0"/>
        <v>0.8458498023715415</v>
      </c>
    </row>
    <row r="18" spans="2:5" ht="20.100000000000001" customHeight="1" thickBot="1" x14ac:dyDescent="0.25">
      <c r="B18" s="4" t="s">
        <v>100</v>
      </c>
      <c r="C18" s="5">
        <v>23</v>
      </c>
      <c r="D18" s="5">
        <v>19</v>
      </c>
      <c r="E18" s="6">
        <f>IF(C18=0,"-",(D18-C18)/C18)</f>
        <v>-0.17391304347826086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0.15511955855303494</v>
      </c>
      <c r="D20" s="6">
        <f>D17/D15</f>
        <v>0.21500920810313076</v>
      </c>
      <c r="E20" s="6">
        <f t="shared" si="0"/>
        <v>0.38608702931306832</v>
      </c>
    </row>
    <row r="21" spans="2:5" ht="30" customHeight="1" thickBot="1" x14ac:dyDescent="0.25">
      <c r="B21" s="4" t="s">
        <v>23</v>
      </c>
      <c r="C21" s="5">
        <v>96</v>
      </c>
      <c r="D21" s="5">
        <v>132</v>
      </c>
      <c r="E21" s="6">
        <f t="shared" si="0"/>
        <v>0.375</v>
      </c>
    </row>
    <row r="22" spans="2:5" ht="20.100000000000001" customHeight="1" thickBot="1" x14ac:dyDescent="0.25">
      <c r="B22" s="4" t="s">
        <v>24</v>
      </c>
      <c r="C22" s="5">
        <v>71</v>
      </c>
      <c r="D22" s="5">
        <v>88</v>
      </c>
      <c r="E22" s="6">
        <f t="shared" si="0"/>
        <v>0.23943661971830985</v>
      </c>
    </row>
    <row r="23" spans="2:5" ht="20.100000000000001" customHeight="1" thickBot="1" x14ac:dyDescent="0.25">
      <c r="B23" s="4" t="s">
        <v>25</v>
      </c>
      <c r="C23" s="5">
        <v>25</v>
      </c>
      <c r="D23" s="5">
        <v>44</v>
      </c>
      <c r="E23" s="6">
        <f t="shared" si="0"/>
        <v>0.76</v>
      </c>
    </row>
    <row r="24" spans="2:5" ht="20.100000000000001" customHeight="1" thickBot="1" x14ac:dyDescent="0.25">
      <c r="B24" s="4" t="s">
        <v>21</v>
      </c>
      <c r="C24" s="6">
        <f>C23/C21</f>
        <v>0.26041666666666669</v>
      </c>
      <c r="D24" s="6">
        <f t="shared" ref="D24" si="1">D23/D21</f>
        <v>0.33333333333333331</v>
      </c>
      <c r="E24" s="6">
        <f t="shared" si="0"/>
        <v>0.27999999999999986</v>
      </c>
    </row>
    <row r="25" spans="2:5" ht="20.100000000000001" customHeight="1" thickBot="1" x14ac:dyDescent="0.25">
      <c r="B25" s="7" t="s">
        <v>26</v>
      </c>
      <c r="C25" s="6">
        <v>0.11685423526748227</v>
      </c>
      <c r="D25" s="6">
        <v>0.15505978939853651</v>
      </c>
      <c r="E25" s="6">
        <f t="shared" si="0"/>
        <v>0.32695052980836142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451</v>
      </c>
      <c r="D34" s="5">
        <v>435</v>
      </c>
      <c r="E34" s="6">
        <f>IF(C34&gt;0,(D34-C34)/C34,"-")</f>
        <v>-3.5476718403547672E-2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303</v>
      </c>
      <c r="D36" s="5">
        <v>270</v>
      </c>
      <c r="E36" s="6">
        <f t="shared" si="2"/>
        <v>-0.10891089108910891</v>
      </c>
    </row>
    <row r="37" spans="2:5" ht="20.100000000000001" customHeight="1" thickBot="1" x14ac:dyDescent="0.25">
      <c r="B37" s="4" t="s">
        <v>30</v>
      </c>
      <c r="C37" s="5">
        <v>148</v>
      </c>
      <c r="D37" s="5">
        <v>165</v>
      </c>
      <c r="E37" s="6">
        <f t="shared" si="2"/>
        <v>0.11486486486486487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199</v>
      </c>
      <c r="D44" s="5">
        <v>233</v>
      </c>
      <c r="E44" s="6">
        <f>IF(C44&gt;0,(D44-C44)/C44,"-")</f>
        <v>0.17085427135678391</v>
      </c>
    </row>
    <row r="45" spans="2:5" ht="20.100000000000001" customHeight="1" thickBot="1" x14ac:dyDescent="0.25">
      <c r="B45" s="4" t="s">
        <v>34</v>
      </c>
      <c r="C45" s="5">
        <v>29</v>
      </c>
      <c r="D45" s="5">
        <v>37</v>
      </c>
      <c r="E45" s="6">
        <f t="shared" ref="E45:E51" si="3">IF(C45&gt;0,(D45-C45)/C45,"-")</f>
        <v>0.27586206896551724</v>
      </c>
    </row>
    <row r="46" spans="2:5" ht="20.100000000000001" customHeight="1" thickBot="1" x14ac:dyDescent="0.25">
      <c r="B46" s="4" t="s">
        <v>31</v>
      </c>
      <c r="C46" s="5">
        <v>19</v>
      </c>
      <c r="D46" s="5">
        <v>19</v>
      </c>
      <c r="E46" s="6">
        <f t="shared" si="3"/>
        <v>0</v>
      </c>
    </row>
    <row r="47" spans="2:5" ht="20.100000000000001" customHeight="1" thickBot="1" x14ac:dyDescent="0.25">
      <c r="B47" s="4" t="s">
        <v>32</v>
      </c>
      <c r="C47" s="5">
        <v>610</v>
      </c>
      <c r="D47" s="5">
        <v>712</v>
      </c>
      <c r="E47" s="6">
        <f t="shared" si="3"/>
        <v>0.16721311475409836</v>
      </c>
    </row>
    <row r="48" spans="2:5" ht="20.100000000000001" customHeight="1" thickBot="1" x14ac:dyDescent="0.25">
      <c r="B48" s="4" t="s">
        <v>35</v>
      </c>
      <c r="C48" s="5">
        <v>309</v>
      </c>
      <c r="D48" s="5">
        <v>334</v>
      </c>
      <c r="E48" s="6">
        <f t="shared" si="3"/>
        <v>8.0906148867313912E-2</v>
      </c>
    </row>
    <row r="49" spans="2:5" ht="20.100000000000001" customHeight="1" thickBot="1" x14ac:dyDescent="0.25">
      <c r="B49" s="4" t="s">
        <v>67</v>
      </c>
      <c r="C49" s="5">
        <v>136</v>
      </c>
      <c r="D49" s="5">
        <v>188</v>
      </c>
      <c r="E49" s="6">
        <f t="shared" si="3"/>
        <v>0.38235294117647056</v>
      </c>
    </row>
    <row r="50" spans="2:5" ht="20.100000000000001" customHeight="1" collapsed="1" thickBot="1" x14ac:dyDescent="0.25">
      <c r="B50" s="4" t="s">
        <v>36</v>
      </c>
      <c r="C50" s="6">
        <f>C44/(C44+C45)</f>
        <v>0.8728070175438597</v>
      </c>
      <c r="D50" s="6">
        <f>D44/(D44+D45)</f>
        <v>0.86296296296296293</v>
      </c>
      <c r="E50" s="6">
        <f t="shared" si="3"/>
        <v>-1.1278615298715893E-2</v>
      </c>
    </row>
    <row r="51" spans="2:5" ht="20.100000000000001" customHeight="1" thickBot="1" x14ac:dyDescent="0.25">
      <c r="B51" s="4" t="s">
        <v>37</v>
      </c>
      <c r="C51" s="6">
        <f>C47/(C46+C47)</f>
        <v>0.96979332273449925</v>
      </c>
      <c r="D51" s="6">
        <f t="shared" ref="D51" si="4">D47/(D46+D47)</f>
        <v>0.97400820793433651</v>
      </c>
      <c r="E51" s="6">
        <f t="shared" si="3"/>
        <v>4.3461685093403868E-3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228</v>
      </c>
      <c r="D58" s="5">
        <v>272</v>
      </c>
      <c r="E58" s="6">
        <f>IF(C58&gt;0,(D58-C58)/C58,"-")</f>
        <v>0.19298245614035087</v>
      </c>
    </row>
    <row r="59" spans="2:5" ht="20.100000000000001" customHeight="1" thickBot="1" x14ac:dyDescent="0.25">
      <c r="B59" s="4" t="s">
        <v>41</v>
      </c>
      <c r="C59" s="5">
        <v>164</v>
      </c>
      <c r="D59" s="5">
        <v>188</v>
      </c>
      <c r="E59" s="6">
        <f t="shared" ref="E59:E63" si="5">IF(C59&gt;0,(D59-C59)/C59,"-")</f>
        <v>0.14634146341463414</v>
      </c>
    </row>
    <row r="60" spans="2:5" ht="20.100000000000001" customHeight="1" thickBot="1" x14ac:dyDescent="0.25">
      <c r="B60" s="4" t="s">
        <v>42</v>
      </c>
      <c r="C60" s="5">
        <v>35</v>
      </c>
      <c r="D60" s="5">
        <v>47</v>
      </c>
      <c r="E60" s="6">
        <f t="shared" si="5"/>
        <v>0.34285714285714286</v>
      </c>
    </row>
    <row r="61" spans="2:5" ht="20.100000000000001" customHeight="1" collapsed="1" thickBot="1" x14ac:dyDescent="0.25">
      <c r="B61" s="4" t="s">
        <v>98</v>
      </c>
      <c r="C61" s="6">
        <f>(C59+C60)/C58</f>
        <v>0.8728070175438597</v>
      </c>
      <c r="D61" s="6">
        <f>(D59+D60)/D58</f>
        <v>0.86397058823529416</v>
      </c>
      <c r="E61" s="6">
        <f t="shared" si="5"/>
        <v>-1.0124150162577604E-2</v>
      </c>
    </row>
    <row r="62" spans="2:5" ht="20.100000000000001" customHeight="1" thickBot="1" x14ac:dyDescent="0.25">
      <c r="B62" s="4" t="s">
        <v>39</v>
      </c>
      <c r="C62" s="6">
        <v>0.87700534759358284</v>
      </c>
      <c r="D62" s="6">
        <v>0.8545454545454545</v>
      </c>
      <c r="E62" s="6">
        <f t="shared" si="5"/>
        <v>-2.5609756097560978E-2</v>
      </c>
    </row>
    <row r="63" spans="2:5" ht="20.100000000000001" customHeight="1" thickBot="1" x14ac:dyDescent="0.25">
      <c r="B63" s="4" t="s">
        <v>40</v>
      </c>
      <c r="C63" s="6">
        <v>0.85365853658536583</v>
      </c>
      <c r="D63" s="6">
        <v>0.90384615384615385</v>
      </c>
      <c r="E63" s="6">
        <f t="shared" si="5"/>
        <v>5.8791208791208825E-2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1927</v>
      </c>
      <c r="D70" s="5">
        <v>2491</v>
      </c>
      <c r="E70" s="6">
        <f>IF(C70&gt;0,(D70-C70)/C70,"-")</f>
        <v>0.29268292682926828</v>
      </c>
    </row>
    <row r="71" spans="2:5" ht="20.100000000000001" customHeight="1" thickBot="1" x14ac:dyDescent="0.25">
      <c r="B71" s="4" t="s">
        <v>45</v>
      </c>
      <c r="C71" s="5">
        <v>540</v>
      </c>
      <c r="D71" s="5">
        <v>569</v>
      </c>
      <c r="E71" s="6">
        <f t="shared" ref="E71:E77" si="6">IF(C71&gt;0,(D71-C71)/C71,"-")</f>
        <v>5.3703703703703705E-2</v>
      </c>
    </row>
    <row r="72" spans="2:5" ht="20.100000000000001" customHeight="1" thickBot="1" x14ac:dyDescent="0.25">
      <c r="B72" s="4" t="s">
        <v>43</v>
      </c>
      <c r="C72" s="5">
        <v>3</v>
      </c>
      <c r="D72" s="5">
        <v>4</v>
      </c>
      <c r="E72" s="6">
        <f t="shared" si="6"/>
        <v>0.33333333333333331</v>
      </c>
    </row>
    <row r="73" spans="2:5" ht="20.100000000000001" customHeight="1" thickBot="1" x14ac:dyDescent="0.25">
      <c r="B73" s="4" t="s">
        <v>46</v>
      </c>
      <c r="C73" s="5">
        <v>959</v>
      </c>
      <c r="D73" s="5">
        <v>1454</v>
      </c>
      <c r="E73" s="6">
        <f t="shared" si="6"/>
        <v>0.51616266944734102</v>
      </c>
    </row>
    <row r="74" spans="2:5" ht="20.100000000000001" customHeight="1" thickBot="1" x14ac:dyDescent="0.25">
      <c r="B74" s="4" t="s">
        <v>47</v>
      </c>
      <c r="C74" s="5">
        <v>343</v>
      </c>
      <c r="D74" s="5">
        <v>377</v>
      </c>
      <c r="E74" s="6">
        <f t="shared" si="6"/>
        <v>9.9125364431486881E-2</v>
      </c>
    </row>
    <row r="75" spans="2:5" ht="20.100000000000001" customHeight="1" thickBot="1" x14ac:dyDescent="0.25">
      <c r="B75" s="4" t="s">
        <v>48</v>
      </c>
      <c r="C75" s="5">
        <v>80</v>
      </c>
      <c r="D75" s="5">
        <v>86</v>
      </c>
      <c r="E75" s="6">
        <f t="shared" si="6"/>
        <v>7.4999999999999997E-2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2</v>
      </c>
      <c r="D77" s="5">
        <v>1</v>
      </c>
      <c r="E77" s="6">
        <f t="shared" si="6"/>
        <v>-0.5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140</v>
      </c>
      <c r="D90" s="5">
        <v>164</v>
      </c>
      <c r="E90" s="6">
        <f>IF(C90&gt;0,(D90-C90)/C90,"-")</f>
        <v>0.17142857142857143</v>
      </c>
    </row>
    <row r="91" spans="2:5" ht="29.25" thickBot="1" x14ac:dyDescent="0.25">
      <c r="B91" s="4" t="s">
        <v>52</v>
      </c>
      <c r="C91" s="5">
        <v>114</v>
      </c>
      <c r="D91" s="5">
        <v>114</v>
      </c>
      <c r="E91" s="6">
        <f t="shared" ref="E91:E93" si="7">IF(C91&gt;0,(D91-C91)/C91,"-")</f>
        <v>0</v>
      </c>
    </row>
    <row r="92" spans="2:5" ht="29.25" customHeight="1" thickBot="1" x14ac:dyDescent="0.25">
      <c r="B92" s="4" t="s">
        <v>53</v>
      </c>
      <c r="C92" s="5">
        <v>89</v>
      </c>
      <c r="D92" s="5">
        <v>101</v>
      </c>
      <c r="E92" s="6">
        <f t="shared" si="7"/>
        <v>0.1348314606741573</v>
      </c>
    </row>
    <row r="93" spans="2:5" ht="29.25" customHeight="1" thickBot="1" x14ac:dyDescent="0.25">
      <c r="B93" s="4" t="s">
        <v>54</v>
      </c>
      <c r="C93" s="6">
        <f>(C90+C91)/(C90+C91+C92)</f>
        <v>0.74052478134110788</v>
      </c>
      <c r="D93" s="6">
        <f>(D90+D91)/(D90+D91+D92)</f>
        <v>0.73350923482849606</v>
      </c>
      <c r="E93" s="6">
        <f t="shared" si="7"/>
        <v>-9.4737498182120312E-3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343</v>
      </c>
      <c r="D100" s="5">
        <v>379</v>
      </c>
      <c r="E100" s="6">
        <f>IF(C100&gt;0,(D100-C100)/C100,"-")</f>
        <v>0.10495626822157435</v>
      </c>
    </row>
    <row r="101" spans="2:5" ht="20.100000000000001" customHeight="1" thickBot="1" x14ac:dyDescent="0.25">
      <c r="B101" s="4" t="s">
        <v>41</v>
      </c>
      <c r="C101" s="5">
        <v>215</v>
      </c>
      <c r="D101" s="5">
        <v>204</v>
      </c>
      <c r="E101" s="6">
        <f t="shared" ref="E101:E105" si="8">IF(C101&gt;0,(D101-C101)/C101,"-")</f>
        <v>-5.1162790697674418E-2</v>
      </c>
    </row>
    <row r="102" spans="2:5" ht="20.100000000000001" customHeight="1" thickBot="1" x14ac:dyDescent="0.25">
      <c r="B102" s="4" t="s">
        <v>42</v>
      </c>
      <c r="C102" s="5">
        <v>39</v>
      </c>
      <c r="D102" s="5">
        <v>74</v>
      </c>
      <c r="E102" s="6">
        <f t="shared" si="8"/>
        <v>0.89743589743589747</v>
      </c>
    </row>
    <row r="103" spans="2:5" ht="20.100000000000001" customHeight="1" thickBot="1" x14ac:dyDescent="0.25">
      <c r="B103" s="4" t="s">
        <v>98</v>
      </c>
      <c r="C103" s="6">
        <f>(C101+C102)/C100</f>
        <v>0.74052478134110788</v>
      </c>
      <c r="D103" s="6">
        <f>(D101+D102)/D100</f>
        <v>0.73350923482849606</v>
      </c>
      <c r="E103" s="6">
        <f t="shared" si="8"/>
        <v>-9.4737498182120312E-3</v>
      </c>
    </row>
    <row r="104" spans="2:5" ht="20.100000000000001" customHeight="1" thickBot="1" x14ac:dyDescent="0.25">
      <c r="B104" s="4" t="s">
        <v>39</v>
      </c>
      <c r="C104" s="6">
        <v>0.73883161512027495</v>
      </c>
      <c r="D104" s="6">
        <v>0.73646209386281591</v>
      </c>
      <c r="E104" s="6">
        <f t="shared" si="8"/>
        <v>-3.2071194693980487E-3</v>
      </c>
    </row>
    <row r="105" spans="2:5" ht="20.100000000000001" customHeight="1" thickBot="1" x14ac:dyDescent="0.25">
      <c r="B105" s="4" t="s">
        <v>40</v>
      </c>
      <c r="C105" s="6">
        <v>0.75</v>
      </c>
      <c r="D105" s="6">
        <v>0.72549019607843135</v>
      </c>
      <c r="E105" s="6">
        <f t="shared" si="8"/>
        <v>-3.2679738562091533E-2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343</v>
      </c>
      <c r="D112" s="5">
        <v>303</v>
      </c>
      <c r="E112" s="6">
        <f>IF(C112&gt;0,(D112-C112)/C112,"-")</f>
        <v>-0.11661807580174927</v>
      </c>
    </row>
    <row r="113" spans="2:14" ht="15" thickBot="1" x14ac:dyDescent="0.25">
      <c r="B113" s="4" t="s">
        <v>56</v>
      </c>
      <c r="C113" s="5">
        <v>229</v>
      </c>
      <c r="D113" s="5">
        <v>206</v>
      </c>
      <c r="E113" s="6">
        <f t="shared" ref="E113:E114" si="9">IF(C113&gt;0,(D113-C113)/C113,"-")</f>
        <v>-0.10043668122270742</v>
      </c>
    </row>
    <row r="114" spans="2:14" ht="15" thickBot="1" x14ac:dyDescent="0.25">
      <c r="B114" s="4" t="s">
        <v>57</v>
      </c>
      <c r="C114" s="5">
        <v>114</v>
      </c>
      <c r="D114" s="5">
        <v>97</v>
      </c>
      <c r="E114" s="6">
        <f t="shared" si="9"/>
        <v>-0.14912280701754385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0</v>
      </c>
      <c r="F128" s="10">
        <v>2</v>
      </c>
      <c r="G128" s="10">
        <v>2</v>
      </c>
      <c r="H128" s="10">
        <v>0</v>
      </c>
      <c r="I128" s="10">
        <v>0</v>
      </c>
      <c r="J128" s="10">
        <v>2</v>
      </c>
      <c r="K128" s="6">
        <f>IF(C128=0,"-",(G128-C128)/C128)</f>
        <v>1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1</v>
      </c>
      <c r="E133" s="10">
        <v>0</v>
      </c>
      <c r="F133" s="10">
        <v>3</v>
      </c>
      <c r="G133" s="10">
        <v>3</v>
      </c>
      <c r="H133" s="10">
        <v>0</v>
      </c>
      <c r="I133" s="10">
        <v>0</v>
      </c>
      <c r="J133" s="10">
        <v>3</v>
      </c>
      <c r="K133" s="6">
        <f t="shared" si="11"/>
        <v>0.5</v>
      </c>
      <c r="L133" s="6">
        <f t="shared" si="10"/>
        <v>-1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0.66666666666666663</v>
      </c>
      <c r="G134" s="6">
        <f t="shared" si="12"/>
        <v>0.66666666666666663</v>
      </c>
      <c r="H134" s="6" t="str">
        <f t="shared" si="12"/>
        <v>-</v>
      </c>
      <c r="I134" s="6" t="str">
        <f t="shared" si="12"/>
        <v>-</v>
      </c>
      <c r="J134" s="6">
        <f t="shared" si="12"/>
        <v>0.66666666666666663</v>
      </c>
      <c r="K134" s="6">
        <f>IF(OR(C134="-",G134="-"),"-",(G134-C134)/C134)</f>
        <v>0.33333333333333326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12</v>
      </c>
      <c r="D143" s="10">
        <v>0</v>
      </c>
      <c r="E143" s="10">
        <v>2</v>
      </c>
      <c r="F143" s="10">
        <v>14</v>
      </c>
      <c r="G143" s="10">
        <v>13</v>
      </c>
      <c r="H143" s="10">
        <v>0</v>
      </c>
      <c r="I143" s="10">
        <v>5</v>
      </c>
      <c r="J143" s="10">
        <v>18</v>
      </c>
      <c r="K143" s="6">
        <f>IF(C143=0,"-",(G143-C143)/C143)</f>
        <v>8.3333333333333329E-2</v>
      </c>
      <c r="L143" s="6" t="str">
        <f t="shared" ref="L143:N147" si="15">IF(D143=0,"-",(H143-D143)/D143)</f>
        <v>-</v>
      </c>
      <c r="M143" s="6">
        <f t="shared" si="15"/>
        <v>1.5</v>
      </c>
      <c r="N143" s="6">
        <f t="shared" si="15"/>
        <v>0.2857142857142857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5</v>
      </c>
      <c r="H144" s="10">
        <v>0</v>
      </c>
      <c r="I144" s="10">
        <v>1</v>
      </c>
      <c r="J144" s="10">
        <v>6</v>
      </c>
      <c r="K144" s="6">
        <f t="shared" ref="K144:K147" si="16">IF(C144=0,"-",(G144-C144)/C144)</f>
        <v>1.5</v>
      </c>
      <c r="L144" s="6" t="str">
        <f t="shared" si="15"/>
        <v>-</v>
      </c>
      <c r="M144" s="6" t="str">
        <f t="shared" si="15"/>
        <v>-</v>
      </c>
      <c r="N144" s="6">
        <f t="shared" si="15"/>
        <v>2</v>
      </c>
    </row>
    <row r="145" spans="2:14" ht="15" thickBot="1" x14ac:dyDescent="0.25">
      <c r="B145" s="4" t="s">
        <v>73</v>
      </c>
      <c r="C145" s="10">
        <v>46</v>
      </c>
      <c r="D145" s="10">
        <v>0</v>
      </c>
      <c r="E145" s="10">
        <v>3</v>
      </c>
      <c r="F145" s="10">
        <v>49</v>
      </c>
      <c r="G145" s="10">
        <v>47</v>
      </c>
      <c r="H145" s="10">
        <v>0</v>
      </c>
      <c r="I145" s="10">
        <v>6</v>
      </c>
      <c r="J145" s="10">
        <v>53</v>
      </c>
      <c r="K145" s="6">
        <f t="shared" si="16"/>
        <v>2.1739130434782608E-2</v>
      </c>
      <c r="L145" s="6" t="str">
        <f t="shared" si="15"/>
        <v>-</v>
      </c>
      <c r="M145" s="6">
        <f t="shared" si="15"/>
        <v>1</v>
      </c>
      <c r="N145" s="6">
        <f t="shared" si="15"/>
        <v>8.1632653061224483E-2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2</v>
      </c>
      <c r="F146" s="10">
        <v>9</v>
      </c>
      <c r="G146" s="10">
        <v>7</v>
      </c>
      <c r="H146" s="10">
        <v>0</v>
      </c>
      <c r="I146" s="10">
        <v>1</v>
      </c>
      <c r="J146" s="10">
        <v>8</v>
      </c>
      <c r="K146" s="6">
        <f t="shared" si="16"/>
        <v>0</v>
      </c>
      <c r="L146" s="6" t="str">
        <f t="shared" si="15"/>
        <v>-</v>
      </c>
      <c r="M146" s="6">
        <f t="shared" si="15"/>
        <v>-0.5</v>
      </c>
      <c r="N146" s="6">
        <f t="shared" si="15"/>
        <v>-0.1111111111111111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67</v>
      </c>
      <c r="D148" s="10">
        <v>0</v>
      </c>
      <c r="E148" s="10">
        <v>7</v>
      </c>
      <c r="F148" s="10">
        <v>74</v>
      </c>
      <c r="G148" s="10">
        <v>72</v>
      </c>
      <c r="H148" s="10">
        <v>0</v>
      </c>
      <c r="I148" s="10">
        <v>13</v>
      </c>
      <c r="J148" s="10">
        <v>85</v>
      </c>
      <c r="K148" s="6">
        <f t="shared" ref="K148" si="17">IF(C148=0,"-",(G148-C148)/C148)</f>
        <v>7.4626865671641784E-2</v>
      </c>
      <c r="L148" s="6" t="str">
        <f t="shared" ref="L148" si="18">IF(D148=0,"-",(H148-D148)/D148)</f>
        <v>-</v>
      </c>
      <c r="M148" s="6">
        <f t="shared" ref="M148" si="19">IF(E148=0,"-",(I148-E148)/E148)</f>
        <v>0.8571428571428571</v>
      </c>
      <c r="N148" s="6">
        <f t="shared" ref="N148" si="20">IF(F148=0,"-",(J148-F148)/F148)</f>
        <v>0.14864864864864866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0.20689655172413793</v>
      </c>
      <c r="D149" s="6" t="str">
        <f t="shared" si="21"/>
        <v>-</v>
      </c>
      <c r="E149" s="6">
        <f t="shared" si="21"/>
        <v>0.4</v>
      </c>
      <c r="F149" s="6">
        <f t="shared" si="21"/>
        <v>0.22222222222222221</v>
      </c>
      <c r="G149" s="6">
        <f t="shared" si="21"/>
        <v>0.21666666666666667</v>
      </c>
      <c r="H149" s="6" t="str">
        <f t="shared" si="21"/>
        <v>-</v>
      </c>
      <c r="I149" s="6">
        <f t="shared" si="21"/>
        <v>0.45454545454545453</v>
      </c>
      <c r="J149" s="6">
        <f t="shared" si="21"/>
        <v>0.25352112676056338</v>
      </c>
      <c r="K149" s="6">
        <f>IF(OR(C149="-",G149="-"),"-",(G149-C149)/C149)</f>
        <v>4.722222222222227E-2</v>
      </c>
      <c r="L149" s="6" t="str">
        <f t="shared" ref="L149:N150" si="22">IF(OR(D149="-",H149="-"),"-",(H149-D149)/D149)</f>
        <v>-</v>
      </c>
      <c r="M149" s="6">
        <f t="shared" si="22"/>
        <v>0.13636363636363627</v>
      </c>
      <c r="N149" s="6">
        <f t="shared" si="22"/>
        <v>0.14084507042253525</v>
      </c>
    </row>
    <row r="150" spans="2:14" ht="29.25" thickBot="1" x14ac:dyDescent="0.25">
      <c r="B150" s="7" t="s">
        <v>77</v>
      </c>
      <c r="C150" s="6">
        <f t="shared" si="21"/>
        <v>0.22222222222222221</v>
      </c>
      <c r="D150" s="6" t="str">
        <f t="shared" si="21"/>
        <v>-</v>
      </c>
      <c r="E150" s="6" t="str">
        <f t="shared" si="21"/>
        <v>-</v>
      </c>
      <c r="F150" s="6">
        <f t="shared" si="21"/>
        <v>0.18181818181818182</v>
      </c>
      <c r="G150" s="6">
        <f t="shared" si="21"/>
        <v>0.41666666666666669</v>
      </c>
      <c r="H150" s="6" t="str">
        <f t="shared" si="21"/>
        <v>-</v>
      </c>
      <c r="I150" s="6">
        <f t="shared" si="21"/>
        <v>0.5</v>
      </c>
      <c r="J150" s="6">
        <f t="shared" si="21"/>
        <v>0.42857142857142855</v>
      </c>
      <c r="K150" s="6">
        <f>IF(OR(C150="-",G150="-"),"-",(G150-C150)/C150)</f>
        <v>0.87500000000000022</v>
      </c>
      <c r="L150" s="6" t="str">
        <f t="shared" si="22"/>
        <v>-</v>
      </c>
      <c r="M150" s="6" t="str">
        <f t="shared" si="22"/>
        <v>-</v>
      </c>
      <c r="N150" s="6">
        <f t="shared" si="22"/>
        <v>1.357142857142857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50</v>
      </c>
      <c r="D157" s="19">
        <v>57</v>
      </c>
      <c r="E157" s="18">
        <f>IF(C157=0,"-",(D157-C157)/C157)</f>
        <v>0.14000000000000001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17</v>
      </c>
      <c r="D158" s="19">
        <v>15</v>
      </c>
      <c r="E158" s="18">
        <f t="shared" ref="E158:E159" si="23">IF(C158=0,"-",(D158-C158)/C158)</f>
        <v>-0.11764705882352941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0.74626865671641796</v>
      </c>
      <c r="D160" s="18">
        <f>IF(D157=0,"-",D157/(D157+D158+D159))</f>
        <v>0.79166666666666663</v>
      </c>
      <c r="E160" s="18">
        <f>IF(OR(C160="-",D160="-"),"-",(D160-C160)/C160)</f>
        <v>6.0833333333333219E-2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3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1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1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0.66666666666666663</v>
      </c>
      <c r="D169" s="6">
        <f>IF(D166=0,"-",(D167+D168)/D166)</f>
        <v>0.66666666666666663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0.5</v>
      </c>
      <c r="E170" s="6">
        <f t="shared" si="25"/>
        <v>-0.5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1</v>
      </c>
      <c r="E171" s="6">
        <f t="shared" si="25"/>
        <v>1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3</v>
      </c>
      <c r="E178" s="6">
        <f>IF(C178=0,"-",(D178-C178)/C178)</f>
        <v>-0.25</v>
      </c>
      <c r="H178" s="13"/>
    </row>
    <row r="179" spans="2:8" ht="15" thickBot="1" x14ac:dyDescent="0.25">
      <c r="B179" s="4" t="s">
        <v>43</v>
      </c>
      <c r="C179" s="5">
        <v>4</v>
      </c>
      <c r="D179" s="5">
        <v>2</v>
      </c>
      <c r="E179" s="6">
        <f t="shared" ref="E179:E185" si="26">IF(C179=0,"-",(D179-C179)/C179)</f>
        <v>-0.5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73</v>
      </c>
      <c r="D182" s="5">
        <v>85</v>
      </c>
      <c r="E182" s="6">
        <f t="shared" si="26"/>
        <v>0.16438356164383561</v>
      </c>
      <c r="H182" s="13"/>
    </row>
    <row r="183" spans="2:8" ht="15" thickBot="1" x14ac:dyDescent="0.25">
      <c r="B183" s="4" t="s">
        <v>47</v>
      </c>
      <c r="C183" s="5">
        <v>70</v>
      </c>
      <c r="D183" s="5">
        <v>78</v>
      </c>
      <c r="E183" s="6">
        <f t="shared" si="26"/>
        <v>0.11428571428571428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7</v>
      </c>
      <c r="E185" s="6">
        <f t="shared" si="26"/>
        <v>1.3333333333333333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7</v>
      </c>
      <c r="E197" s="6">
        <f t="shared" ref="E197:E200" si="27">IF(C197=0,"-",(D197-C197)/C197)</f>
        <v>1.3333333333333333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7</v>
      </c>
      <c r="E199" s="6">
        <f t="shared" si="27"/>
        <v>1.3333333333333333</v>
      </c>
    </row>
    <row r="200" spans="2:5" ht="15" thickBot="1" x14ac:dyDescent="0.25">
      <c r="B200" s="4" t="s">
        <v>85</v>
      </c>
      <c r="C200" s="5">
        <v>3</v>
      </c>
      <c r="D200" s="5">
        <v>5</v>
      </c>
      <c r="E200" s="6">
        <f t="shared" si="27"/>
        <v>0.66666666666666663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7</v>
      </c>
      <c r="E208" s="6">
        <f t="shared" si="28"/>
        <v>1.3333333333333333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6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2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3</v>
      </c>
      <c r="D222" s="5">
        <v>7</v>
      </c>
      <c r="E222" s="6">
        <f t="shared" si="30"/>
        <v>1.3333333333333333</v>
      </c>
    </row>
    <row r="223" spans="2:5" ht="15" thickBot="1" x14ac:dyDescent="0.25">
      <c r="B223" s="16" t="s">
        <v>93</v>
      </c>
      <c r="C223" s="5">
        <v>15</v>
      </c>
      <c r="D223" s="5">
        <v>12</v>
      </c>
      <c r="E223" s="6">
        <f t="shared" si="30"/>
        <v>-0.2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6456</v>
      </c>
      <c r="D14" s="5">
        <v>7982</v>
      </c>
      <c r="E14" s="6">
        <f>IF(C14&gt;0,(D14-C14)/C14)</f>
        <v>0.23636926889714993</v>
      </c>
    </row>
    <row r="15" spans="1:5" ht="20.100000000000001" customHeight="1" thickBot="1" x14ac:dyDescent="0.25">
      <c r="B15" s="4" t="s">
        <v>17</v>
      </c>
      <c r="C15" s="5">
        <v>5987</v>
      </c>
      <c r="D15" s="5">
        <v>7685</v>
      </c>
      <c r="E15" s="6">
        <f t="shared" ref="E15:E25" si="0">IF(C15&gt;0,(D15-C15)/C15)</f>
        <v>0.28361449807917155</v>
      </c>
    </row>
    <row r="16" spans="1:5" ht="20.100000000000001" customHeight="1" thickBot="1" x14ac:dyDescent="0.25">
      <c r="B16" s="4" t="s">
        <v>18</v>
      </c>
      <c r="C16" s="5">
        <v>3310</v>
      </c>
      <c r="D16" s="5">
        <v>4271</v>
      </c>
      <c r="E16" s="6">
        <f t="shared" si="0"/>
        <v>0.29033232628398792</v>
      </c>
    </row>
    <row r="17" spans="2:5" ht="20.100000000000001" customHeight="1" thickBot="1" x14ac:dyDescent="0.25">
      <c r="B17" s="4" t="s">
        <v>19</v>
      </c>
      <c r="C17" s="5">
        <v>2677</v>
      </c>
      <c r="D17" s="5">
        <v>3414</v>
      </c>
      <c r="E17" s="6">
        <f t="shared" si="0"/>
        <v>0.27530818079940234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6</v>
      </c>
      <c r="E18" s="6">
        <f>IF(C18=0,"-",(D18-C18)/C18)</f>
        <v>2</v>
      </c>
    </row>
    <row r="19" spans="2:5" ht="20.100000000000001" customHeight="1" thickBot="1" x14ac:dyDescent="0.25">
      <c r="B19" s="4" t="s">
        <v>101</v>
      </c>
      <c r="C19" s="5">
        <v>4</v>
      </c>
      <c r="D19" s="5">
        <v>2</v>
      </c>
      <c r="E19" s="6">
        <f>IF(C19=0,"-",(D19-C19)/C19)</f>
        <v>-0.5</v>
      </c>
    </row>
    <row r="20" spans="2:5" ht="20.100000000000001" customHeight="1" thickBot="1" x14ac:dyDescent="0.25">
      <c r="B20" s="4" t="s">
        <v>20</v>
      </c>
      <c r="C20" s="6">
        <f>C17/C15</f>
        <v>0.44713546016368799</v>
      </c>
      <c r="D20" s="6">
        <f>D17/D15</f>
        <v>0.44424202992843204</v>
      </c>
      <c r="E20" s="6">
        <f t="shared" si="0"/>
        <v>-6.4710372874401973E-3</v>
      </c>
    </row>
    <row r="21" spans="2:5" ht="30" customHeight="1" thickBot="1" x14ac:dyDescent="0.25">
      <c r="B21" s="4" t="s">
        <v>23</v>
      </c>
      <c r="C21" s="5">
        <v>810</v>
      </c>
      <c r="D21" s="5">
        <v>753</v>
      </c>
      <c r="E21" s="6">
        <f t="shared" si="0"/>
        <v>-7.0370370370370375E-2</v>
      </c>
    </row>
    <row r="22" spans="2:5" ht="20.100000000000001" customHeight="1" thickBot="1" x14ac:dyDescent="0.25">
      <c r="B22" s="4" t="s">
        <v>24</v>
      </c>
      <c r="C22" s="5">
        <v>398</v>
      </c>
      <c r="D22" s="5">
        <v>374</v>
      </c>
      <c r="E22" s="6">
        <f t="shared" si="0"/>
        <v>-6.030150753768844E-2</v>
      </c>
    </row>
    <row r="23" spans="2:5" ht="20.100000000000001" customHeight="1" thickBot="1" x14ac:dyDescent="0.25">
      <c r="B23" s="4" t="s">
        <v>25</v>
      </c>
      <c r="C23" s="5">
        <v>412</v>
      </c>
      <c r="D23" s="5">
        <v>379</v>
      </c>
      <c r="E23" s="6">
        <f t="shared" si="0"/>
        <v>-8.0097087378640783E-2</v>
      </c>
    </row>
    <row r="24" spans="2:5" ht="20.100000000000001" customHeight="1" thickBot="1" x14ac:dyDescent="0.25">
      <c r="B24" s="4" t="s">
        <v>21</v>
      </c>
      <c r="C24" s="6">
        <f>C23/C21</f>
        <v>0.50864197530864197</v>
      </c>
      <c r="D24" s="6">
        <f t="shared" ref="D24" si="1">D23/D21</f>
        <v>0.50332005312084993</v>
      </c>
      <c r="E24" s="6">
        <f t="shared" si="0"/>
        <v>-1.0463002359494057E-2</v>
      </c>
    </row>
    <row r="25" spans="2:5" ht="20.100000000000001" customHeight="1" thickBot="1" x14ac:dyDescent="0.25">
      <c r="B25" s="7" t="s">
        <v>26</v>
      </c>
      <c r="C25" s="6">
        <v>0.17007643354803814</v>
      </c>
      <c r="D25" s="6">
        <v>0.21520968171930271</v>
      </c>
      <c r="E25" s="6">
        <f t="shared" si="0"/>
        <v>0.26537038218476444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1375</v>
      </c>
      <c r="D34" s="5">
        <v>1620</v>
      </c>
      <c r="E34" s="6">
        <f>IF(C34&gt;0,(D34-C34)/C34,"-")</f>
        <v>0.17818181818181819</v>
      </c>
    </row>
    <row r="35" spans="2:5" ht="20.100000000000001" customHeight="1" thickBot="1" x14ac:dyDescent="0.25">
      <c r="B35" s="4" t="s">
        <v>29</v>
      </c>
      <c r="C35" s="5">
        <v>1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673</v>
      </c>
      <c r="D36" s="5">
        <v>739</v>
      </c>
      <c r="E36" s="6">
        <f t="shared" si="2"/>
        <v>9.8068350668647844E-2</v>
      </c>
    </row>
    <row r="37" spans="2:5" ht="20.100000000000001" customHeight="1" thickBot="1" x14ac:dyDescent="0.25">
      <c r="B37" s="4" t="s">
        <v>30</v>
      </c>
      <c r="C37" s="5">
        <v>701</v>
      </c>
      <c r="D37" s="5">
        <v>881</v>
      </c>
      <c r="E37" s="6">
        <f t="shared" si="2"/>
        <v>0.25677603423680456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248</v>
      </c>
      <c r="D44" s="5">
        <v>291</v>
      </c>
      <c r="E44" s="6">
        <f>IF(C44&gt;0,(D44-C44)/C44,"-")</f>
        <v>0.17338709677419356</v>
      </c>
    </row>
    <row r="45" spans="2:5" ht="20.100000000000001" customHeight="1" thickBot="1" x14ac:dyDescent="0.25">
      <c r="B45" s="4" t="s">
        <v>34</v>
      </c>
      <c r="C45" s="5">
        <v>59</v>
      </c>
      <c r="D45" s="5">
        <v>60</v>
      </c>
      <c r="E45" s="6">
        <f t="shared" ref="E45:E51" si="3">IF(C45&gt;0,(D45-C45)/C45,"-")</f>
        <v>1.6949152542372881E-2</v>
      </c>
    </row>
    <row r="46" spans="2:5" ht="20.100000000000001" customHeight="1" thickBot="1" x14ac:dyDescent="0.25">
      <c r="B46" s="4" t="s">
        <v>31</v>
      </c>
      <c r="C46" s="5">
        <v>83</v>
      </c>
      <c r="D46" s="5">
        <v>157</v>
      </c>
      <c r="E46" s="6">
        <f t="shared" si="3"/>
        <v>0.89156626506024095</v>
      </c>
    </row>
    <row r="47" spans="2:5" ht="20.100000000000001" customHeight="1" thickBot="1" x14ac:dyDescent="0.25">
      <c r="B47" s="4" t="s">
        <v>32</v>
      </c>
      <c r="C47" s="5">
        <v>2958</v>
      </c>
      <c r="D47" s="5">
        <v>3499</v>
      </c>
      <c r="E47" s="6">
        <f t="shared" si="3"/>
        <v>0.18289384719405002</v>
      </c>
    </row>
    <row r="48" spans="2:5" ht="20.100000000000001" customHeight="1" thickBot="1" x14ac:dyDescent="0.25">
      <c r="B48" s="4" t="s">
        <v>35</v>
      </c>
      <c r="C48" s="5">
        <v>1311</v>
      </c>
      <c r="D48" s="5">
        <v>1440</v>
      </c>
      <c r="E48" s="6">
        <f t="shared" si="3"/>
        <v>9.8398169336384442E-2</v>
      </c>
    </row>
    <row r="49" spans="2:5" ht="20.100000000000001" customHeight="1" thickBot="1" x14ac:dyDescent="0.25">
      <c r="B49" s="4" t="s">
        <v>67</v>
      </c>
      <c r="C49" s="5">
        <v>1447</v>
      </c>
      <c r="D49" s="5">
        <v>1796</v>
      </c>
      <c r="E49" s="6">
        <f t="shared" si="3"/>
        <v>0.24118866620594334</v>
      </c>
    </row>
    <row r="50" spans="2:5" ht="20.100000000000001" customHeight="1" collapsed="1" thickBot="1" x14ac:dyDescent="0.25">
      <c r="B50" s="4" t="s">
        <v>36</v>
      </c>
      <c r="C50" s="6">
        <f>C44/(C44+C45)</f>
        <v>0.80781758957654726</v>
      </c>
      <c r="D50" s="6">
        <f>D44/(D44+D45)</f>
        <v>0.82905982905982911</v>
      </c>
      <c r="E50" s="6">
        <f t="shared" si="3"/>
        <v>2.629583677970778E-2</v>
      </c>
    </row>
    <row r="51" spans="2:5" ht="20.100000000000001" customHeight="1" thickBot="1" x14ac:dyDescent="0.25">
      <c r="B51" s="4" t="s">
        <v>37</v>
      </c>
      <c r="C51" s="6">
        <f>C47/(C46+C47)</f>
        <v>0.97270634659651434</v>
      </c>
      <c r="D51" s="6">
        <f t="shared" ref="D51" si="4">D47/(D46+D47)</f>
        <v>0.95705689277899342</v>
      </c>
      <c r="E51" s="6">
        <f t="shared" si="3"/>
        <v>-1.6088569661623094E-2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309</v>
      </c>
      <c r="D58" s="5">
        <v>356</v>
      </c>
      <c r="E58" s="6">
        <f>IF(C58&gt;0,(D58-C58)/C58,"-")</f>
        <v>0.15210355987055016</v>
      </c>
    </row>
    <row r="59" spans="2:5" ht="20.100000000000001" customHeight="1" thickBot="1" x14ac:dyDescent="0.25">
      <c r="B59" s="4" t="s">
        <v>41</v>
      </c>
      <c r="C59" s="5">
        <v>160</v>
      </c>
      <c r="D59" s="5">
        <v>177</v>
      </c>
      <c r="E59" s="6">
        <f t="shared" ref="E59:E63" si="5">IF(C59&gt;0,(D59-C59)/C59,"-")</f>
        <v>0.10625</v>
      </c>
    </row>
    <row r="60" spans="2:5" ht="20.100000000000001" customHeight="1" thickBot="1" x14ac:dyDescent="0.25">
      <c r="B60" s="4" t="s">
        <v>42</v>
      </c>
      <c r="C60" s="5">
        <v>89</v>
      </c>
      <c r="D60" s="5">
        <v>118</v>
      </c>
      <c r="E60" s="6">
        <f t="shared" si="5"/>
        <v>0.3258426966292135</v>
      </c>
    </row>
    <row r="61" spans="2:5" ht="20.100000000000001" customHeight="1" collapsed="1" thickBot="1" x14ac:dyDescent="0.25">
      <c r="B61" s="4" t="s">
        <v>98</v>
      </c>
      <c r="C61" s="6">
        <f>(C59+C60)/C58</f>
        <v>0.80582524271844658</v>
      </c>
      <c r="D61" s="6">
        <f>(D59+D60)/D58</f>
        <v>0.8286516853932584</v>
      </c>
      <c r="E61" s="6">
        <f t="shared" si="5"/>
        <v>2.8326790307296595E-2</v>
      </c>
    </row>
    <row r="62" spans="2:5" ht="20.100000000000001" customHeight="1" thickBot="1" x14ac:dyDescent="0.25">
      <c r="B62" s="4" t="s">
        <v>39</v>
      </c>
      <c r="C62" s="6">
        <v>0.79601990049751248</v>
      </c>
      <c r="D62" s="6">
        <v>0.83490566037735847</v>
      </c>
      <c r="E62" s="6">
        <f t="shared" si="5"/>
        <v>4.8850235849056525E-2</v>
      </c>
    </row>
    <row r="63" spans="2:5" ht="20.100000000000001" customHeight="1" thickBot="1" x14ac:dyDescent="0.25">
      <c r="B63" s="4" t="s">
        <v>40</v>
      </c>
      <c r="C63" s="6">
        <v>0.82407407407407407</v>
      </c>
      <c r="D63" s="6">
        <v>0.81944444444444442</v>
      </c>
      <c r="E63" s="6">
        <f t="shared" si="5"/>
        <v>-5.6179775280899126E-3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7655</v>
      </c>
      <c r="D70" s="5">
        <v>9231</v>
      </c>
      <c r="E70" s="6">
        <f>IF(C70&gt;0,(D70-C70)/C70,"-")</f>
        <v>0.20587851077726976</v>
      </c>
    </row>
    <row r="71" spans="2:5" ht="20.100000000000001" customHeight="1" thickBot="1" x14ac:dyDescent="0.25">
      <c r="B71" s="4" t="s">
        <v>45</v>
      </c>
      <c r="C71" s="5">
        <v>1702</v>
      </c>
      <c r="D71" s="5">
        <v>1792</v>
      </c>
      <c r="E71" s="6">
        <f t="shared" ref="E71:E77" si="6">IF(C71&gt;0,(D71-C71)/C71,"-")</f>
        <v>5.2878965922444184E-2</v>
      </c>
    </row>
    <row r="72" spans="2:5" ht="20.100000000000001" customHeight="1" thickBot="1" x14ac:dyDescent="0.25">
      <c r="B72" s="4" t="s">
        <v>43</v>
      </c>
      <c r="C72" s="5">
        <v>19</v>
      </c>
      <c r="D72" s="5">
        <v>23</v>
      </c>
      <c r="E72" s="6">
        <f t="shared" si="6"/>
        <v>0.21052631578947367</v>
      </c>
    </row>
    <row r="73" spans="2:5" ht="20.100000000000001" customHeight="1" thickBot="1" x14ac:dyDescent="0.25">
      <c r="B73" s="4" t="s">
        <v>46</v>
      </c>
      <c r="C73" s="5">
        <v>4345</v>
      </c>
      <c r="D73" s="5">
        <v>5640</v>
      </c>
      <c r="E73" s="6">
        <f t="shared" si="6"/>
        <v>0.29804372842347526</v>
      </c>
    </row>
    <row r="74" spans="2:5" ht="20.100000000000001" customHeight="1" thickBot="1" x14ac:dyDescent="0.25">
      <c r="B74" s="4" t="s">
        <v>47</v>
      </c>
      <c r="C74" s="5">
        <v>1494</v>
      </c>
      <c r="D74" s="5">
        <v>1625</v>
      </c>
      <c r="E74" s="6">
        <f t="shared" si="6"/>
        <v>8.7684069611780449E-2</v>
      </c>
    </row>
    <row r="75" spans="2:5" ht="20.100000000000001" customHeight="1" thickBot="1" x14ac:dyDescent="0.25">
      <c r="B75" s="4" t="s">
        <v>48</v>
      </c>
      <c r="C75" s="5">
        <v>94</v>
      </c>
      <c r="D75" s="5">
        <v>146</v>
      </c>
      <c r="E75" s="6">
        <f t="shared" si="6"/>
        <v>0.55319148936170215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5</v>
      </c>
      <c r="E77" s="6">
        <f t="shared" si="6"/>
        <v>4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627</v>
      </c>
      <c r="D90" s="5">
        <v>622</v>
      </c>
      <c r="E90" s="6">
        <f>IF(C90&gt;0,(D90-C90)/C90,"-")</f>
        <v>-7.9744816586921844E-3</v>
      </c>
    </row>
    <row r="91" spans="2:5" ht="29.25" thickBot="1" x14ac:dyDescent="0.25">
      <c r="B91" s="4" t="s">
        <v>52</v>
      </c>
      <c r="C91" s="5">
        <v>374</v>
      </c>
      <c r="D91" s="5">
        <v>401</v>
      </c>
      <c r="E91" s="6">
        <f t="shared" ref="E91:E93" si="7">IF(C91&gt;0,(D91-C91)/C91,"-")</f>
        <v>7.2192513368983954E-2</v>
      </c>
    </row>
    <row r="92" spans="2:5" ht="29.25" customHeight="1" thickBot="1" x14ac:dyDescent="0.25">
      <c r="B92" s="4" t="s">
        <v>53</v>
      </c>
      <c r="C92" s="5">
        <v>493</v>
      </c>
      <c r="D92" s="5">
        <v>466</v>
      </c>
      <c r="E92" s="6">
        <f t="shared" si="7"/>
        <v>-5.4766734279918863E-2</v>
      </c>
    </row>
    <row r="93" spans="2:5" ht="29.25" customHeight="1" thickBot="1" x14ac:dyDescent="0.25">
      <c r="B93" s="4" t="s">
        <v>54</v>
      </c>
      <c r="C93" s="6">
        <f>(C90+C91)/(C90+C91+C92)</f>
        <v>0.67001338688085676</v>
      </c>
      <c r="D93" s="6">
        <f>(D90+D91)/(D90+D91+D92)</f>
        <v>0.68703828072531903</v>
      </c>
      <c r="E93" s="6">
        <f t="shared" si="7"/>
        <v>2.5409781622004617E-2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1586</v>
      </c>
      <c r="D100" s="5">
        <v>1570</v>
      </c>
      <c r="E100" s="6">
        <f>IF(C100&gt;0,(D100-C100)/C100,"-")</f>
        <v>-1.0088272383354351E-2</v>
      </c>
    </row>
    <row r="101" spans="2:5" ht="20.100000000000001" customHeight="1" thickBot="1" x14ac:dyDescent="0.25">
      <c r="B101" s="4" t="s">
        <v>41</v>
      </c>
      <c r="C101" s="5">
        <v>569</v>
      </c>
      <c r="D101" s="5">
        <v>591</v>
      </c>
      <c r="E101" s="6">
        <f t="shared" ref="E101:E105" si="8">IF(C101&gt;0,(D101-C101)/C101,"-")</f>
        <v>3.8664323374340948E-2</v>
      </c>
    </row>
    <row r="102" spans="2:5" ht="20.100000000000001" customHeight="1" thickBot="1" x14ac:dyDescent="0.25">
      <c r="B102" s="4" t="s">
        <v>42</v>
      </c>
      <c r="C102" s="5">
        <v>475</v>
      </c>
      <c r="D102" s="5">
        <v>475</v>
      </c>
      <c r="E102" s="6">
        <f t="shared" si="8"/>
        <v>0</v>
      </c>
    </row>
    <row r="103" spans="2:5" ht="20.100000000000001" customHeight="1" thickBot="1" x14ac:dyDescent="0.25">
      <c r="B103" s="4" t="s">
        <v>98</v>
      </c>
      <c r="C103" s="6">
        <f>(C101+C102)/C100</f>
        <v>0.6582597730138714</v>
      </c>
      <c r="D103" s="6">
        <f>(D101+D102)/D100</f>
        <v>0.67898089171974518</v>
      </c>
      <c r="E103" s="6">
        <f t="shared" si="8"/>
        <v>3.1478634355858071E-2</v>
      </c>
    </row>
    <row r="104" spans="2:5" ht="20.100000000000001" customHeight="1" thickBot="1" x14ac:dyDescent="0.25">
      <c r="B104" s="4" t="s">
        <v>39</v>
      </c>
      <c r="C104" s="6">
        <v>0.64659090909090911</v>
      </c>
      <c r="D104" s="6">
        <v>0.67697594501718217</v>
      </c>
      <c r="E104" s="6">
        <f t="shared" si="8"/>
        <v>4.6992674191775559E-2</v>
      </c>
    </row>
    <row r="105" spans="2:5" ht="20.100000000000001" customHeight="1" thickBot="1" x14ac:dyDescent="0.25">
      <c r="B105" s="4" t="s">
        <v>40</v>
      </c>
      <c r="C105" s="6">
        <v>0.67280453257790374</v>
      </c>
      <c r="D105" s="6">
        <v>0.68149210903873747</v>
      </c>
      <c r="E105" s="6">
        <f t="shared" si="8"/>
        <v>1.2912482065997087E-2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1206</v>
      </c>
      <c r="D112" s="5">
        <v>1264</v>
      </c>
      <c r="E112" s="6">
        <f>IF(C112&gt;0,(D112-C112)/C112,"-")</f>
        <v>4.809286898839138E-2</v>
      </c>
    </row>
    <row r="113" spans="2:14" ht="15" thickBot="1" x14ac:dyDescent="0.25">
      <c r="B113" s="4" t="s">
        <v>56</v>
      </c>
      <c r="C113" s="5">
        <v>801</v>
      </c>
      <c r="D113" s="5">
        <v>819</v>
      </c>
      <c r="E113" s="6">
        <f t="shared" ref="E113:E114" si="9">IF(C113&gt;0,(D113-C113)/C113,"-")</f>
        <v>2.247191011235955E-2</v>
      </c>
    </row>
    <row r="114" spans="2:14" ht="15" thickBot="1" x14ac:dyDescent="0.25">
      <c r="B114" s="4" t="s">
        <v>57</v>
      </c>
      <c r="C114" s="5">
        <v>405</v>
      </c>
      <c r="D114" s="5">
        <v>445</v>
      </c>
      <c r="E114" s="6">
        <f t="shared" si="9"/>
        <v>9.8765432098765427E-2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11</v>
      </c>
      <c r="D128" s="10">
        <v>2</v>
      </c>
      <c r="E128" s="10">
        <v>1</v>
      </c>
      <c r="F128" s="10">
        <v>14</v>
      </c>
      <c r="G128" s="10">
        <v>12</v>
      </c>
      <c r="H128" s="10">
        <v>3</v>
      </c>
      <c r="I128" s="10">
        <v>5</v>
      </c>
      <c r="J128" s="10">
        <v>20</v>
      </c>
      <c r="K128" s="6">
        <f>IF(C128=0,"-",(G128-C128)/C128)</f>
        <v>9.0909090909090912E-2</v>
      </c>
      <c r="L128" s="6">
        <f t="shared" ref="L128:N133" si="10">IF(D128=0,"-",(H128-D128)/D128)</f>
        <v>0.5</v>
      </c>
      <c r="M128" s="6">
        <f t="shared" si="10"/>
        <v>4</v>
      </c>
      <c r="N128" s="6">
        <f t="shared" si="10"/>
        <v>0.42857142857142855</v>
      </c>
    </row>
    <row r="129" spans="2:14" ht="15" thickBot="1" x14ac:dyDescent="0.25">
      <c r="B129" s="4" t="s">
        <v>64</v>
      </c>
      <c r="C129" s="10">
        <v>8</v>
      </c>
      <c r="D129" s="10">
        <v>1</v>
      </c>
      <c r="E129" s="10">
        <v>0</v>
      </c>
      <c r="F129" s="10">
        <v>9</v>
      </c>
      <c r="G129" s="10">
        <v>2</v>
      </c>
      <c r="H129" s="10">
        <v>1</v>
      </c>
      <c r="I129" s="10">
        <v>0</v>
      </c>
      <c r="J129" s="10">
        <v>3</v>
      </c>
      <c r="K129" s="6">
        <f t="shared" ref="K129:K133" si="11">IF(C129=0,"-",(G129-C129)/C129)</f>
        <v>-0.75</v>
      </c>
      <c r="L129" s="6">
        <f t="shared" si="10"/>
        <v>0</v>
      </c>
      <c r="M129" s="6" t="str">
        <f t="shared" si="10"/>
        <v>-</v>
      </c>
      <c r="N129" s="6">
        <f t="shared" si="10"/>
        <v>-0.66666666666666663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3</v>
      </c>
      <c r="H131" s="10">
        <v>0</v>
      </c>
      <c r="I131" s="10">
        <v>0</v>
      </c>
      <c r="J131" s="10">
        <v>3</v>
      </c>
      <c r="K131" s="6">
        <f t="shared" si="11"/>
        <v>2</v>
      </c>
      <c r="L131" s="6" t="str">
        <f t="shared" si="10"/>
        <v>-</v>
      </c>
      <c r="M131" s="6" t="str">
        <f t="shared" si="10"/>
        <v>-</v>
      </c>
      <c r="N131" s="6">
        <f t="shared" si="10"/>
        <v>2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1</v>
      </c>
      <c r="H132" s="10">
        <v>0</v>
      </c>
      <c r="I132" s="10">
        <v>1</v>
      </c>
      <c r="J132" s="10">
        <v>2</v>
      </c>
      <c r="K132" s="6">
        <f t="shared" si="11"/>
        <v>0</v>
      </c>
      <c r="L132" s="6" t="str">
        <f t="shared" si="10"/>
        <v>-</v>
      </c>
      <c r="M132" s="6" t="str">
        <f t="shared" si="10"/>
        <v>-</v>
      </c>
      <c r="N132" s="6">
        <f t="shared" si="10"/>
        <v>1</v>
      </c>
    </row>
    <row r="133" spans="2:14" ht="15" thickBot="1" x14ac:dyDescent="0.25">
      <c r="B133" s="4" t="s">
        <v>68</v>
      </c>
      <c r="C133" s="10">
        <v>21</v>
      </c>
      <c r="D133" s="10">
        <v>3</v>
      </c>
      <c r="E133" s="10">
        <v>1</v>
      </c>
      <c r="F133" s="10">
        <v>25</v>
      </c>
      <c r="G133" s="10">
        <v>18</v>
      </c>
      <c r="H133" s="10">
        <v>4</v>
      </c>
      <c r="I133" s="10">
        <v>6</v>
      </c>
      <c r="J133" s="10">
        <v>28</v>
      </c>
      <c r="K133" s="6">
        <f t="shared" si="11"/>
        <v>-0.14285714285714285</v>
      </c>
      <c r="L133" s="6">
        <f t="shared" si="10"/>
        <v>0.33333333333333331</v>
      </c>
      <c r="M133" s="6">
        <f t="shared" si="10"/>
        <v>5</v>
      </c>
      <c r="N133" s="6">
        <f t="shared" si="10"/>
        <v>0.12</v>
      </c>
    </row>
    <row r="134" spans="2:14" ht="15" thickBot="1" x14ac:dyDescent="0.25">
      <c r="B134" s="4" t="s">
        <v>36</v>
      </c>
      <c r="C134" s="6">
        <f>IF(C128=0,"-",C128/(C128+C129))</f>
        <v>0.57894736842105265</v>
      </c>
      <c r="D134" s="6">
        <f>IF(D128=0,"-",D128/(D128+D129))</f>
        <v>0.66666666666666663</v>
      </c>
      <c r="E134" s="6">
        <f t="shared" ref="E134:J134" si="12">IF(E128=0,"-",E128/(E128+E129))</f>
        <v>1</v>
      </c>
      <c r="F134" s="6">
        <f t="shared" si="12"/>
        <v>0.60869565217391308</v>
      </c>
      <c r="G134" s="6">
        <f t="shared" si="12"/>
        <v>0.8571428571428571</v>
      </c>
      <c r="H134" s="6">
        <f t="shared" si="12"/>
        <v>0.75</v>
      </c>
      <c r="I134" s="6">
        <f t="shared" si="12"/>
        <v>1</v>
      </c>
      <c r="J134" s="6">
        <f t="shared" si="12"/>
        <v>0.86956521739130432</v>
      </c>
      <c r="K134" s="6">
        <f>IF(OR(C134="-",G134="-"),"-",(G134-C134)/C134)</f>
        <v>0.4805194805194804</v>
      </c>
      <c r="L134" s="6">
        <f t="shared" ref="L134:N135" si="13">IF(OR(D134="-",H134="-"),"-",(H134-D134)/D134)</f>
        <v>0.12500000000000006</v>
      </c>
      <c r="M134" s="6">
        <f t="shared" si="13"/>
        <v>0</v>
      </c>
      <c r="N134" s="6">
        <f t="shared" si="13"/>
        <v>0.42857142857142844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>
        <f>IF(OR(C135="-",G135="-"),"-",(G135-C135)/C135)</f>
        <v>0</v>
      </c>
      <c r="L135" s="6" t="str">
        <f t="shared" si="13"/>
        <v>-</v>
      </c>
      <c r="M135" s="6" t="str">
        <f t="shared" si="13"/>
        <v>-</v>
      </c>
      <c r="N135" s="6">
        <f t="shared" si="13"/>
        <v>0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41</v>
      </c>
      <c r="D143" s="10">
        <v>0</v>
      </c>
      <c r="E143" s="10">
        <v>6</v>
      </c>
      <c r="F143" s="10">
        <v>47</v>
      </c>
      <c r="G143" s="10">
        <v>27</v>
      </c>
      <c r="H143" s="10">
        <v>0</v>
      </c>
      <c r="I143" s="10">
        <v>4</v>
      </c>
      <c r="J143" s="10">
        <v>31</v>
      </c>
      <c r="K143" s="6">
        <f>IF(C143=0,"-",(G143-C143)/C143)</f>
        <v>-0.34146341463414637</v>
      </c>
      <c r="L143" s="6" t="str">
        <f t="shared" ref="L143:N147" si="15">IF(D143=0,"-",(H143-D143)/D143)</f>
        <v>-</v>
      </c>
      <c r="M143" s="6">
        <f t="shared" si="15"/>
        <v>-0.33333333333333331</v>
      </c>
      <c r="N143" s="6">
        <f t="shared" si="15"/>
        <v>-0.34042553191489361</v>
      </c>
    </row>
    <row r="144" spans="2:14" ht="15" thickBot="1" x14ac:dyDescent="0.25">
      <c r="B144" s="4" t="s">
        <v>72</v>
      </c>
      <c r="C144" s="10">
        <v>25</v>
      </c>
      <c r="D144" s="10">
        <v>0</v>
      </c>
      <c r="E144" s="10">
        <v>3</v>
      </c>
      <c r="F144" s="10">
        <v>28</v>
      </c>
      <c r="G144" s="10">
        <v>24</v>
      </c>
      <c r="H144" s="10">
        <v>0</v>
      </c>
      <c r="I144" s="10">
        <v>2</v>
      </c>
      <c r="J144" s="10">
        <v>26</v>
      </c>
      <c r="K144" s="6">
        <f t="shared" ref="K144:K147" si="16">IF(C144=0,"-",(G144-C144)/C144)</f>
        <v>-0.04</v>
      </c>
      <c r="L144" s="6" t="str">
        <f t="shared" si="15"/>
        <v>-</v>
      </c>
      <c r="M144" s="6">
        <f t="shared" si="15"/>
        <v>-0.33333333333333331</v>
      </c>
      <c r="N144" s="6">
        <f t="shared" si="15"/>
        <v>-7.1428571428571425E-2</v>
      </c>
    </row>
    <row r="145" spans="2:14" ht="15" thickBot="1" x14ac:dyDescent="0.25">
      <c r="B145" s="4" t="s">
        <v>73</v>
      </c>
      <c r="C145" s="10">
        <v>259</v>
      </c>
      <c r="D145" s="10">
        <v>0</v>
      </c>
      <c r="E145" s="10">
        <v>17</v>
      </c>
      <c r="F145" s="10">
        <v>276</v>
      </c>
      <c r="G145" s="10">
        <v>178</v>
      </c>
      <c r="H145" s="10">
        <v>0</v>
      </c>
      <c r="I145" s="10">
        <v>16</v>
      </c>
      <c r="J145" s="10">
        <v>194</v>
      </c>
      <c r="K145" s="6">
        <f t="shared" si="16"/>
        <v>-0.31274131274131273</v>
      </c>
      <c r="L145" s="6" t="str">
        <f t="shared" si="15"/>
        <v>-</v>
      </c>
      <c r="M145" s="6">
        <f t="shared" si="15"/>
        <v>-5.8823529411764705E-2</v>
      </c>
      <c r="N145" s="6">
        <f t="shared" si="15"/>
        <v>-0.29710144927536231</v>
      </c>
    </row>
    <row r="146" spans="2:14" ht="15" thickBot="1" x14ac:dyDescent="0.25">
      <c r="B146" s="4" t="s">
        <v>74</v>
      </c>
      <c r="C146" s="10">
        <v>94</v>
      </c>
      <c r="D146" s="10">
        <v>0</v>
      </c>
      <c r="E146" s="10">
        <v>13</v>
      </c>
      <c r="F146" s="10">
        <v>107</v>
      </c>
      <c r="G146" s="10">
        <v>91</v>
      </c>
      <c r="H146" s="10">
        <v>0</v>
      </c>
      <c r="I146" s="10">
        <v>14</v>
      </c>
      <c r="J146" s="10">
        <v>105</v>
      </c>
      <c r="K146" s="6">
        <f t="shared" si="16"/>
        <v>-3.1914893617021274E-2</v>
      </c>
      <c r="L146" s="6" t="str">
        <f t="shared" si="15"/>
        <v>-</v>
      </c>
      <c r="M146" s="6">
        <f t="shared" si="15"/>
        <v>7.6923076923076927E-2</v>
      </c>
      <c r="N146" s="6">
        <f t="shared" si="15"/>
        <v>-1.8691588785046728E-2</v>
      </c>
    </row>
    <row r="147" spans="2:14" ht="15" thickBot="1" x14ac:dyDescent="0.25">
      <c r="B147" s="4" t="s">
        <v>75</v>
      </c>
      <c r="C147" s="10">
        <v>2</v>
      </c>
      <c r="D147" s="10">
        <v>0</v>
      </c>
      <c r="E147" s="10">
        <v>2</v>
      </c>
      <c r="F147" s="10">
        <v>4</v>
      </c>
      <c r="G147" s="10">
        <v>4</v>
      </c>
      <c r="H147" s="10">
        <v>0</v>
      </c>
      <c r="I147" s="10">
        <v>0</v>
      </c>
      <c r="J147" s="10">
        <v>4</v>
      </c>
      <c r="K147" s="6">
        <f t="shared" si="16"/>
        <v>1</v>
      </c>
      <c r="L147" s="6" t="str">
        <f t="shared" si="15"/>
        <v>-</v>
      </c>
      <c r="M147" s="6">
        <f t="shared" si="15"/>
        <v>-1</v>
      </c>
      <c r="N147" s="6">
        <f t="shared" si="15"/>
        <v>0</v>
      </c>
    </row>
    <row r="148" spans="2:14" ht="15" thickBot="1" x14ac:dyDescent="0.25">
      <c r="B148" s="7" t="s">
        <v>68</v>
      </c>
      <c r="C148" s="10">
        <v>421</v>
      </c>
      <c r="D148" s="10">
        <v>0</v>
      </c>
      <c r="E148" s="10">
        <v>41</v>
      </c>
      <c r="F148" s="10">
        <v>462</v>
      </c>
      <c r="G148" s="10">
        <v>324</v>
      </c>
      <c r="H148" s="10">
        <v>0</v>
      </c>
      <c r="I148" s="10">
        <v>36</v>
      </c>
      <c r="J148" s="10">
        <v>360</v>
      </c>
      <c r="K148" s="6">
        <f t="shared" ref="K148" si="17">IF(C148=0,"-",(G148-C148)/C148)</f>
        <v>-0.23040380047505937</v>
      </c>
      <c r="L148" s="6" t="str">
        <f t="shared" ref="L148" si="18">IF(D148=0,"-",(H148-D148)/D148)</f>
        <v>-</v>
      </c>
      <c r="M148" s="6">
        <f t="shared" ref="M148" si="19">IF(E148=0,"-",(I148-E148)/E148)</f>
        <v>-0.12195121951219512</v>
      </c>
      <c r="N148" s="6">
        <f t="shared" ref="N148" si="20">IF(F148=0,"-",(J148-F148)/F148)</f>
        <v>-0.22077922077922077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0.13666666666666666</v>
      </c>
      <c r="D149" s="6" t="str">
        <f t="shared" si="21"/>
        <v>-</v>
      </c>
      <c r="E149" s="6">
        <f t="shared" si="21"/>
        <v>0.2608695652173913</v>
      </c>
      <c r="F149" s="6">
        <f t="shared" si="21"/>
        <v>0.14551083591331268</v>
      </c>
      <c r="G149" s="6">
        <f t="shared" si="21"/>
        <v>0.13170731707317074</v>
      </c>
      <c r="H149" s="6" t="str">
        <f t="shared" si="21"/>
        <v>-</v>
      </c>
      <c r="I149" s="6">
        <f t="shared" si="21"/>
        <v>0.2</v>
      </c>
      <c r="J149" s="6">
        <f t="shared" si="21"/>
        <v>0.13777777777777778</v>
      </c>
      <c r="K149" s="6">
        <f>IF(OR(C149="-",G149="-"),"-",(G149-C149)/C149)</f>
        <v>-3.6287923854848206E-2</v>
      </c>
      <c r="L149" s="6" t="str">
        <f t="shared" ref="L149:N150" si="22">IF(OR(D149="-",H149="-"),"-",(H149-D149)/D149)</f>
        <v>-</v>
      </c>
      <c r="M149" s="6">
        <f t="shared" si="22"/>
        <v>-0.23333333333333328</v>
      </c>
      <c r="N149" s="6">
        <f t="shared" si="22"/>
        <v>-5.3144208037824985E-2</v>
      </c>
    </row>
    <row r="150" spans="2:14" ht="29.25" thickBot="1" x14ac:dyDescent="0.25">
      <c r="B150" s="7" t="s">
        <v>77</v>
      </c>
      <c r="C150" s="6">
        <f t="shared" si="21"/>
        <v>0.21008403361344538</v>
      </c>
      <c r="D150" s="6" t="str">
        <f t="shared" si="21"/>
        <v>-</v>
      </c>
      <c r="E150" s="6">
        <f t="shared" si="21"/>
        <v>0.1875</v>
      </c>
      <c r="F150" s="6">
        <f t="shared" si="21"/>
        <v>0.2074074074074074</v>
      </c>
      <c r="G150" s="6">
        <f t="shared" si="21"/>
        <v>0.20869565217391303</v>
      </c>
      <c r="H150" s="6" t="str">
        <f t="shared" si="21"/>
        <v>-</v>
      </c>
      <c r="I150" s="6">
        <f t="shared" si="21"/>
        <v>0.125</v>
      </c>
      <c r="J150" s="6">
        <f t="shared" si="21"/>
        <v>0.19847328244274809</v>
      </c>
      <c r="K150" s="6">
        <f>IF(OR(C150="-",G150="-"),"-",(G150-C150)/C150)</f>
        <v>-6.608695652173981E-3</v>
      </c>
      <c r="L150" s="6" t="str">
        <f t="shared" si="22"/>
        <v>-</v>
      </c>
      <c r="M150" s="6">
        <f t="shared" si="22"/>
        <v>-0.33333333333333331</v>
      </c>
      <c r="N150" s="6">
        <f t="shared" si="22"/>
        <v>-4.3075245365321688E-2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353</v>
      </c>
      <c r="D157" s="19">
        <v>269</v>
      </c>
      <c r="E157" s="18">
        <f>IF(C157=0,"-",(D157-C157)/C157)</f>
        <v>-0.23796033994334279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52</v>
      </c>
      <c r="D158" s="19">
        <v>37</v>
      </c>
      <c r="E158" s="18">
        <f t="shared" ref="E158:E159" si="23">IF(C158=0,"-",(D158-C158)/C158)</f>
        <v>-0.28846153846153844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14</v>
      </c>
      <c r="D159" s="19">
        <v>14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0.84248210023866343</v>
      </c>
      <c r="D160" s="18">
        <f>IF(D157=0,"-",D157/(D157+D158+D159))</f>
        <v>0.84062499999999996</v>
      </c>
      <c r="E160" s="18">
        <f>IF(OR(C160="-",D160="-"),"-",(D160-C160)/C160)</f>
        <v>-2.2043201133144404E-3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25</v>
      </c>
      <c r="D166" s="5">
        <v>23</v>
      </c>
      <c r="E166" s="6">
        <f>IF(C166=0,"-",(D166-C166)/C166)</f>
        <v>-0.08</v>
      </c>
    </row>
    <row r="167" spans="2:14" ht="20.100000000000001" customHeight="1" thickBot="1" x14ac:dyDescent="0.25">
      <c r="B167" s="4" t="s">
        <v>41</v>
      </c>
      <c r="C167" s="5">
        <v>10</v>
      </c>
      <c r="D167" s="5">
        <v>9</v>
      </c>
      <c r="E167" s="6">
        <f t="shared" ref="E167:E168" si="24">IF(C167=0,"-",(D167-C167)/C167)</f>
        <v>-0.1</v>
      </c>
    </row>
    <row r="168" spans="2:14" ht="20.100000000000001" customHeight="1" thickBot="1" x14ac:dyDescent="0.25">
      <c r="B168" s="4" t="s">
        <v>42</v>
      </c>
      <c r="C168" s="5">
        <v>4</v>
      </c>
      <c r="D168" s="5">
        <v>11</v>
      </c>
      <c r="E168" s="6">
        <f t="shared" si="24"/>
        <v>1.75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0.56000000000000005</v>
      </c>
      <c r="D169" s="6">
        <f>IF(D166=0,"-",(D167+D168)/D166)</f>
        <v>0.86956521739130432</v>
      </c>
      <c r="E169" s="6">
        <f t="shared" ref="E169:E171" si="25">IF(OR(C169="-",D169="-"),"-",(D169-C169)/C169)</f>
        <v>0.55279503105590044</v>
      </c>
    </row>
    <row r="170" spans="2:14" ht="20.100000000000001" customHeight="1" thickBot="1" x14ac:dyDescent="0.25">
      <c r="B170" s="4" t="s">
        <v>39</v>
      </c>
      <c r="C170" s="6">
        <v>0.58823529411764708</v>
      </c>
      <c r="D170" s="6">
        <v>0.75</v>
      </c>
      <c r="E170" s="6">
        <f t="shared" si="25"/>
        <v>0.27499999999999997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1</v>
      </c>
      <c r="E171" s="6">
        <f t="shared" si="25"/>
        <v>1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16</v>
      </c>
      <c r="D178" s="5">
        <v>34</v>
      </c>
      <c r="E178" s="6">
        <f>IF(C178=0,"-",(D178-C178)/C178)</f>
        <v>1.125</v>
      </c>
      <c r="H178" s="13"/>
    </row>
    <row r="179" spans="2:8" ht="15" thickBot="1" x14ac:dyDescent="0.25">
      <c r="B179" s="4" t="s">
        <v>43</v>
      </c>
      <c r="C179" s="5">
        <v>9</v>
      </c>
      <c r="D179" s="5">
        <v>22</v>
      </c>
      <c r="E179" s="6">
        <f t="shared" ref="E179:E185" si="26">IF(C179=0,"-",(D179-C179)/C179)</f>
        <v>1.4444444444444444</v>
      </c>
      <c r="H179" s="13"/>
    </row>
    <row r="180" spans="2:8" ht="15" thickBot="1" x14ac:dyDescent="0.25">
      <c r="B180" s="4" t="s">
        <v>47</v>
      </c>
      <c r="C180" s="5">
        <v>4</v>
      </c>
      <c r="D180" s="5">
        <v>6</v>
      </c>
      <c r="E180" s="6">
        <f t="shared" si="26"/>
        <v>0.5</v>
      </c>
      <c r="H180" s="13"/>
    </row>
    <row r="181" spans="2:8" ht="15" thickBot="1" x14ac:dyDescent="0.25">
      <c r="B181" s="4" t="s">
        <v>78</v>
      </c>
      <c r="C181" s="5">
        <v>3</v>
      </c>
      <c r="D181" s="5">
        <v>6</v>
      </c>
      <c r="E181" s="6">
        <f t="shared" si="26"/>
        <v>1</v>
      </c>
      <c r="H181" s="13"/>
    </row>
    <row r="182" spans="2:8" ht="15" thickBot="1" x14ac:dyDescent="0.25">
      <c r="B182" s="15" t="s">
        <v>79</v>
      </c>
      <c r="C182" s="5">
        <v>515</v>
      </c>
      <c r="D182" s="5">
        <v>443</v>
      </c>
      <c r="E182" s="6">
        <f t="shared" si="26"/>
        <v>-0.13980582524271845</v>
      </c>
      <c r="H182" s="13"/>
    </row>
    <row r="183" spans="2:8" ht="15" thickBot="1" x14ac:dyDescent="0.25">
      <c r="B183" s="4" t="s">
        <v>47</v>
      </c>
      <c r="C183" s="5">
        <v>464</v>
      </c>
      <c r="D183" s="5">
        <v>406</v>
      </c>
      <c r="E183" s="6">
        <f t="shared" si="26"/>
        <v>-0.125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51</v>
      </c>
      <c r="D185" s="5">
        <v>37</v>
      </c>
      <c r="E185" s="6">
        <f t="shared" si="26"/>
        <v>-0.27450980392156865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7</v>
      </c>
      <c r="D197" s="5">
        <v>9</v>
      </c>
      <c r="E197" s="6">
        <f t="shared" ref="E197:E200" si="27">IF(C197=0,"-",(D197-C197)/C197)</f>
        <v>0.2857142857142857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7</v>
      </c>
      <c r="D199" s="5">
        <v>10</v>
      </c>
      <c r="E199" s="6">
        <f t="shared" si="27"/>
        <v>0.42857142857142855</v>
      </c>
    </row>
    <row r="200" spans="2:5" ht="15" thickBot="1" x14ac:dyDescent="0.25">
      <c r="B200" s="4" t="s">
        <v>85</v>
      </c>
      <c r="C200" s="5">
        <v>6</v>
      </c>
      <c r="D200" s="5">
        <v>9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7</v>
      </c>
      <c r="D208" s="5">
        <v>9</v>
      </c>
      <c r="E208" s="6">
        <f t="shared" si="28"/>
        <v>0.2857142857142857</v>
      </c>
    </row>
    <row r="209" spans="2:5" ht="20.100000000000001" customHeight="1" thickBot="1" x14ac:dyDescent="0.25">
      <c r="B209" s="17" t="s">
        <v>86</v>
      </c>
      <c r="C209" s="5">
        <v>5</v>
      </c>
      <c r="D209" s="5">
        <v>7</v>
      </c>
      <c r="E209" s="6">
        <f t="shared" si="28"/>
        <v>0.4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2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1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7</v>
      </c>
      <c r="D221" s="5">
        <v>13</v>
      </c>
      <c r="E221" s="6">
        <f t="shared" ref="E221:E223" si="30">IF(C221=0,"-",(D221-C221)/C221)</f>
        <v>0.8571428571428571</v>
      </c>
    </row>
    <row r="222" spans="2:5" ht="15" thickBot="1" x14ac:dyDescent="0.25">
      <c r="B222" s="16" t="s">
        <v>92</v>
      </c>
      <c r="C222" s="5">
        <v>7</v>
      </c>
      <c r="D222" s="5">
        <v>11</v>
      </c>
      <c r="E222" s="6">
        <f t="shared" si="30"/>
        <v>0.5714285714285714</v>
      </c>
    </row>
    <row r="223" spans="2:5" ht="15" thickBot="1" x14ac:dyDescent="0.25">
      <c r="B223" s="16" t="s">
        <v>93</v>
      </c>
      <c r="C223" s="5">
        <v>28</v>
      </c>
      <c r="D223" s="5">
        <v>19</v>
      </c>
      <c r="E223" s="6">
        <f t="shared" si="30"/>
        <v>-0.32142857142857145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2025</v>
      </c>
      <c r="D14" s="5">
        <v>2359</v>
      </c>
      <c r="E14" s="6">
        <f>IF(C14&gt;0,(D14-C14)/C14)</f>
        <v>0.16493827160493826</v>
      </c>
    </row>
    <row r="15" spans="1:5" ht="20.100000000000001" customHeight="1" thickBot="1" x14ac:dyDescent="0.25">
      <c r="B15" s="4" t="s">
        <v>17</v>
      </c>
      <c r="C15" s="5">
        <v>2025</v>
      </c>
      <c r="D15" s="5">
        <v>2320</v>
      </c>
      <c r="E15" s="6">
        <f t="shared" ref="E15:E25" si="0">IF(C15&gt;0,(D15-C15)/C15)</f>
        <v>0.14567901234567901</v>
      </c>
    </row>
    <row r="16" spans="1:5" ht="20.100000000000001" customHeight="1" thickBot="1" x14ac:dyDescent="0.25">
      <c r="B16" s="4" t="s">
        <v>18</v>
      </c>
      <c r="C16" s="5">
        <v>1321</v>
      </c>
      <c r="D16" s="5">
        <v>1493</v>
      </c>
      <c r="E16" s="6">
        <f t="shared" si="0"/>
        <v>0.13020439061317185</v>
      </c>
    </row>
    <row r="17" spans="2:5" ht="20.100000000000001" customHeight="1" thickBot="1" x14ac:dyDescent="0.25">
      <c r="B17" s="4" t="s">
        <v>19</v>
      </c>
      <c r="C17" s="5">
        <v>704</v>
      </c>
      <c r="D17" s="5">
        <v>827</v>
      </c>
      <c r="E17" s="6">
        <f t="shared" si="0"/>
        <v>0.17471590909090909</v>
      </c>
    </row>
    <row r="18" spans="2:5" ht="20.100000000000001" customHeight="1" thickBot="1" x14ac:dyDescent="0.25">
      <c r="B18" s="4" t="s">
        <v>100</v>
      </c>
      <c r="C18" s="5">
        <v>8</v>
      </c>
      <c r="D18" s="5">
        <v>12</v>
      </c>
      <c r="E18" s="6">
        <f>IF(C18=0,"-",(D18-C18)/C18)</f>
        <v>0.5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3</v>
      </c>
      <c r="E19" s="6">
        <f>IF(C19=0,"-",(D19-C19)/C19)</f>
        <v>0.5</v>
      </c>
    </row>
    <row r="20" spans="2:5" ht="20.100000000000001" customHeight="1" thickBot="1" x14ac:dyDescent="0.25">
      <c r="B20" s="4" t="s">
        <v>20</v>
      </c>
      <c r="C20" s="6">
        <f>C17/C15</f>
        <v>0.34765432098765431</v>
      </c>
      <c r="D20" s="6">
        <f>D17/D15</f>
        <v>0.35646551724137931</v>
      </c>
      <c r="E20" s="6">
        <f t="shared" si="0"/>
        <v>2.5344705133228892E-2</v>
      </c>
    </row>
    <row r="21" spans="2:5" ht="30" customHeight="1" thickBot="1" x14ac:dyDescent="0.25">
      <c r="B21" s="4" t="s">
        <v>23</v>
      </c>
      <c r="C21" s="5">
        <v>129</v>
      </c>
      <c r="D21" s="5">
        <v>115</v>
      </c>
      <c r="E21" s="6">
        <f t="shared" si="0"/>
        <v>-0.10852713178294573</v>
      </c>
    </row>
    <row r="22" spans="2:5" ht="20.100000000000001" customHeight="1" thickBot="1" x14ac:dyDescent="0.25">
      <c r="B22" s="4" t="s">
        <v>24</v>
      </c>
      <c r="C22" s="5">
        <v>73</v>
      </c>
      <c r="D22" s="5">
        <v>54</v>
      </c>
      <c r="E22" s="6">
        <f t="shared" si="0"/>
        <v>-0.26027397260273971</v>
      </c>
    </row>
    <row r="23" spans="2:5" ht="20.100000000000001" customHeight="1" thickBot="1" x14ac:dyDescent="0.25">
      <c r="B23" s="4" t="s">
        <v>25</v>
      </c>
      <c r="C23" s="5">
        <v>56</v>
      </c>
      <c r="D23" s="5">
        <v>61</v>
      </c>
      <c r="E23" s="6">
        <f t="shared" si="0"/>
        <v>8.9285714285714288E-2</v>
      </c>
    </row>
    <row r="24" spans="2:5" ht="20.100000000000001" customHeight="1" thickBot="1" x14ac:dyDescent="0.25">
      <c r="B24" s="4" t="s">
        <v>21</v>
      </c>
      <c r="C24" s="6">
        <f>C23/C21</f>
        <v>0.43410852713178294</v>
      </c>
      <c r="D24" s="6">
        <f t="shared" ref="D24" si="1">D23/D21</f>
        <v>0.5304347826086957</v>
      </c>
      <c r="E24" s="6">
        <f t="shared" si="0"/>
        <v>0.22189440993788831</v>
      </c>
    </row>
    <row r="25" spans="2:5" ht="20.100000000000001" customHeight="1" thickBot="1" x14ac:dyDescent="0.25">
      <c r="B25" s="7" t="s">
        <v>26</v>
      </c>
      <c r="C25" s="6">
        <v>0.26488940049969256</v>
      </c>
      <c r="D25" s="6">
        <v>0.29969320200226063</v>
      </c>
      <c r="E25" s="6">
        <f t="shared" si="0"/>
        <v>0.13138993646749736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393</v>
      </c>
      <c r="D34" s="5">
        <v>430</v>
      </c>
      <c r="E34" s="6">
        <f>IF(C34&gt;0,(D34-C34)/C34,"-")</f>
        <v>9.4147582697201013E-2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331</v>
      </c>
      <c r="D36" s="5">
        <v>350</v>
      </c>
      <c r="E36" s="6">
        <f t="shared" si="2"/>
        <v>5.7401812688821753E-2</v>
      </c>
    </row>
    <row r="37" spans="2:5" ht="20.100000000000001" customHeight="1" thickBot="1" x14ac:dyDescent="0.25">
      <c r="B37" s="4" t="s">
        <v>30</v>
      </c>
      <c r="C37" s="5">
        <v>62</v>
      </c>
      <c r="D37" s="5">
        <v>80</v>
      </c>
      <c r="E37" s="6">
        <f t="shared" si="2"/>
        <v>0.29032258064516131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393</v>
      </c>
      <c r="D44" s="5">
        <v>533</v>
      </c>
      <c r="E44" s="6">
        <f>IF(C44&gt;0,(D44-C44)/C44,"-")</f>
        <v>0.35623409669211198</v>
      </c>
    </row>
    <row r="45" spans="2:5" ht="20.100000000000001" customHeight="1" thickBot="1" x14ac:dyDescent="0.25">
      <c r="B45" s="4" t="s">
        <v>34</v>
      </c>
      <c r="C45" s="5">
        <v>11</v>
      </c>
      <c r="D45" s="5">
        <v>16</v>
      </c>
      <c r="E45" s="6">
        <f t="shared" ref="E45:E51" si="3">IF(C45&gt;0,(D45-C45)/C45,"-")</f>
        <v>0.45454545454545453</v>
      </c>
    </row>
    <row r="46" spans="2:5" ht="20.100000000000001" customHeight="1" thickBot="1" x14ac:dyDescent="0.25">
      <c r="B46" s="4" t="s">
        <v>31</v>
      </c>
      <c r="C46" s="5">
        <v>16</v>
      </c>
      <c r="D46" s="5">
        <v>29</v>
      </c>
      <c r="E46" s="6">
        <f t="shared" si="3"/>
        <v>0.8125</v>
      </c>
    </row>
    <row r="47" spans="2:5" ht="20.100000000000001" customHeight="1" thickBot="1" x14ac:dyDescent="0.25">
      <c r="B47" s="4" t="s">
        <v>32</v>
      </c>
      <c r="C47" s="5">
        <v>737</v>
      </c>
      <c r="D47" s="5">
        <v>944</v>
      </c>
      <c r="E47" s="6">
        <f t="shared" si="3"/>
        <v>0.28086838534599728</v>
      </c>
    </row>
    <row r="48" spans="2:5" ht="20.100000000000001" customHeight="1" thickBot="1" x14ac:dyDescent="0.25">
      <c r="B48" s="4" t="s">
        <v>35</v>
      </c>
      <c r="C48" s="5">
        <v>212</v>
      </c>
      <c r="D48" s="5">
        <v>213</v>
      </c>
      <c r="E48" s="6">
        <f t="shared" si="3"/>
        <v>4.7169811320754715E-3</v>
      </c>
    </row>
    <row r="49" spans="2:5" ht="20.100000000000001" customHeight="1" thickBot="1" x14ac:dyDescent="0.25">
      <c r="B49" s="4" t="s">
        <v>67</v>
      </c>
      <c r="C49" s="5">
        <v>430</v>
      </c>
      <c r="D49" s="5">
        <v>532</v>
      </c>
      <c r="E49" s="6">
        <f t="shared" si="3"/>
        <v>0.23720930232558141</v>
      </c>
    </row>
    <row r="50" spans="2:5" ht="20.100000000000001" customHeight="1" collapsed="1" thickBot="1" x14ac:dyDescent="0.25">
      <c r="B50" s="4" t="s">
        <v>36</v>
      </c>
      <c r="C50" s="6">
        <f>C44/(C44+C45)</f>
        <v>0.97277227722772275</v>
      </c>
      <c r="D50" s="6">
        <f>D44/(D44+D45)</f>
        <v>0.97085610200364303</v>
      </c>
      <c r="E50" s="6">
        <f t="shared" si="3"/>
        <v>-1.9698086272982355E-3</v>
      </c>
    </row>
    <row r="51" spans="2:5" ht="20.100000000000001" customHeight="1" thickBot="1" x14ac:dyDescent="0.25">
      <c r="B51" s="4" t="s">
        <v>37</v>
      </c>
      <c r="C51" s="6">
        <f>C47/(C46+C47)</f>
        <v>0.97875166002656044</v>
      </c>
      <c r="D51" s="6">
        <f t="shared" ref="D51" si="4">D47/(D46+D47)</f>
        <v>0.97019527235354575</v>
      </c>
      <c r="E51" s="6">
        <f t="shared" si="3"/>
        <v>-8.7421437147626423E-3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412</v>
      </c>
      <c r="D58" s="5">
        <v>553</v>
      </c>
      <c r="E58" s="6">
        <f>IF(C58&gt;0,(D58-C58)/C58,"-")</f>
        <v>0.34223300970873788</v>
      </c>
    </row>
    <row r="59" spans="2:5" ht="20.100000000000001" customHeight="1" thickBot="1" x14ac:dyDescent="0.25">
      <c r="B59" s="4" t="s">
        <v>41</v>
      </c>
      <c r="C59" s="5">
        <v>257</v>
      </c>
      <c r="D59" s="5">
        <v>327</v>
      </c>
      <c r="E59" s="6">
        <f t="shared" ref="E59:E63" si="5">IF(C59&gt;0,(D59-C59)/C59,"-")</f>
        <v>0.2723735408560311</v>
      </c>
    </row>
    <row r="60" spans="2:5" ht="20.100000000000001" customHeight="1" thickBot="1" x14ac:dyDescent="0.25">
      <c r="B60" s="4" t="s">
        <v>42</v>
      </c>
      <c r="C60" s="5">
        <v>144</v>
      </c>
      <c r="D60" s="5">
        <v>210</v>
      </c>
      <c r="E60" s="6">
        <f t="shared" si="5"/>
        <v>0.45833333333333331</v>
      </c>
    </row>
    <row r="61" spans="2:5" ht="20.100000000000001" customHeight="1" collapsed="1" thickBot="1" x14ac:dyDescent="0.25">
      <c r="B61" s="4" t="s">
        <v>98</v>
      </c>
      <c r="C61" s="6">
        <f>(C59+C60)/C58</f>
        <v>0.97330097087378642</v>
      </c>
      <c r="D61" s="6">
        <f>(D59+D60)/D58</f>
        <v>0.97106690777576854</v>
      </c>
      <c r="E61" s="6">
        <f t="shared" si="5"/>
        <v>-2.2953466243974228E-3</v>
      </c>
    </row>
    <row r="62" spans="2:5" ht="20.100000000000001" customHeight="1" thickBot="1" x14ac:dyDescent="0.25">
      <c r="B62" s="4" t="s">
        <v>39</v>
      </c>
      <c r="C62" s="6">
        <v>0.96254681647940077</v>
      </c>
      <c r="D62" s="6">
        <v>0.96176470588235297</v>
      </c>
      <c r="E62" s="6">
        <f t="shared" si="5"/>
        <v>-8.1254291599907897E-4</v>
      </c>
    </row>
    <row r="63" spans="2:5" ht="20.100000000000001" customHeight="1" thickBot="1" x14ac:dyDescent="0.25">
      <c r="B63" s="4" t="s">
        <v>40</v>
      </c>
      <c r="C63" s="6">
        <v>0.99310344827586206</v>
      </c>
      <c r="D63" s="6">
        <v>0.9859154929577465</v>
      </c>
      <c r="E63" s="6">
        <f t="shared" si="5"/>
        <v>-7.2378716744913602E-3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2126</v>
      </c>
      <c r="D70" s="5">
        <v>2452</v>
      </c>
      <c r="E70" s="6">
        <f>IF(C70&gt;0,(D70-C70)/C70,"-")</f>
        <v>0.15333960489181561</v>
      </c>
    </row>
    <row r="71" spans="2:5" ht="20.100000000000001" customHeight="1" thickBot="1" x14ac:dyDescent="0.25">
      <c r="B71" s="4" t="s">
        <v>45</v>
      </c>
      <c r="C71" s="5">
        <v>677</v>
      </c>
      <c r="D71" s="5">
        <v>910</v>
      </c>
      <c r="E71" s="6">
        <f t="shared" ref="E71:E77" si="6">IF(C71&gt;0,(D71-C71)/C71,"-")</f>
        <v>0.34416543574593794</v>
      </c>
    </row>
    <row r="72" spans="2:5" ht="20.100000000000001" customHeight="1" thickBot="1" x14ac:dyDescent="0.25">
      <c r="B72" s="4" t="s">
        <v>43</v>
      </c>
      <c r="C72" s="5">
        <v>4</v>
      </c>
      <c r="D72" s="5">
        <v>10</v>
      </c>
      <c r="E72" s="6">
        <f t="shared" si="6"/>
        <v>1.5</v>
      </c>
    </row>
    <row r="73" spans="2:5" ht="20.100000000000001" customHeight="1" thickBot="1" x14ac:dyDescent="0.25">
      <c r="B73" s="4" t="s">
        <v>46</v>
      </c>
      <c r="C73" s="5">
        <v>1142</v>
      </c>
      <c r="D73" s="5">
        <v>1197</v>
      </c>
      <c r="E73" s="6">
        <f t="shared" si="6"/>
        <v>4.816112084063047E-2</v>
      </c>
    </row>
    <row r="74" spans="2:5" ht="20.100000000000001" customHeight="1" thickBot="1" x14ac:dyDescent="0.25">
      <c r="B74" s="4" t="s">
        <v>47</v>
      </c>
      <c r="C74" s="5">
        <v>242</v>
      </c>
      <c r="D74" s="5">
        <v>227</v>
      </c>
      <c r="E74" s="6">
        <f t="shared" si="6"/>
        <v>-6.1983471074380167E-2</v>
      </c>
    </row>
    <row r="75" spans="2:5" ht="20.100000000000001" customHeight="1" thickBot="1" x14ac:dyDescent="0.25">
      <c r="B75" s="4" t="s">
        <v>48</v>
      </c>
      <c r="C75" s="5">
        <v>61</v>
      </c>
      <c r="D75" s="5">
        <v>107</v>
      </c>
      <c r="E75" s="6">
        <f t="shared" si="6"/>
        <v>0.75409836065573765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97</v>
      </c>
      <c r="D90" s="5">
        <v>99</v>
      </c>
      <c r="E90" s="6">
        <f>IF(C90&gt;0,(D90-C90)/C90,"-")</f>
        <v>2.0618556701030927E-2</v>
      </c>
    </row>
    <row r="91" spans="2:5" ht="29.25" thickBot="1" x14ac:dyDescent="0.25">
      <c r="B91" s="4" t="s">
        <v>52</v>
      </c>
      <c r="C91" s="5">
        <v>40</v>
      </c>
      <c r="D91" s="5">
        <v>31</v>
      </c>
      <c r="E91" s="6">
        <f t="shared" ref="E91:E93" si="7">IF(C91&gt;0,(D91-C91)/C91,"-")</f>
        <v>-0.22500000000000001</v>
      </c>
    </row>
    <row r="92" spans="2:5" ht="29.25" customHeight="1" thickBot="1" x14ac:dyDescent="0.25">
      <c r="B92" s="4" t="s">
        <v>53</v>
      </c>
      <c r="C92" s="5">
        <v>46</v>
      </c>
      <c r="D92" s="5">
        <v>27</v>
      </c>
      <c r="E92" s="6">
        <f t="shared" si="7"/>
        <v>-0.41304347826086957</v>
      </c>
    </row>
    <row r="93" spans="2:5" ht="29.25" customHeight="1" thickBot="1" x14ac:dyDescent="0.25">
      <c r="B93" s="4" t="s">
        <v>54</v>
      </c>
      <c r="C93" s="6">
        <f>(C90+C91)/(C90+C91+C92)</f>
        <v>0.74863387978142082</v>
      </c>
      <c r="D93" s="6">
        <f>(D90+D91)/(D90+D91+D92)</f>
        <v>0.82802547770700641</v>
      </c>
      <c r="E93" s="6">
        <f t="shared" si="7"/>
        <v>0.10604863080570921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183</v>
      </c>
      <c r="D100" s="5">
        <v>158</v>
      </c>
      <c r="E100" s="6">
        <f>IF(C100&gt;0,(D100-C100)/C100,"-")</f>
        <v>-0.13661202185792351</v>
      </c>
    </row>
    <row r="101" spans="2:5" ht="20.100000000000001" customHeight="1" thickBot="1" x14ac:dyDescent="0.25">
      <c r="B101" s="4" t="s">
        <v>41</v>
      </c>
      <c r="C101" s="5">
        <v>83</v>
      </c>
      <c r="D101" s="5">
        <v>80</v>
      </c>
      <c r="E101" s="6">
        <f t="shared" ref="E101:E105" si="8">IF(C101&gt;0,(D101-C101)/C101,"-")</f>
        <v>-3.614457831325301E-2</v>
      </c>
    </row>
    <row r="102" spans="2:5" ht="20.100000000000001" customHeight="1" thickBot="1" x14ac:dyDescent="0.25">
      <c r="B102" s="4" t="s">
        <v>42</v>
      </c>
      <c r="C102" s="5">
        <v>54</v>
      </c>
      <c r="D102" s="5">
        <v>51</v>
      </c>
      <c r="E102" s="6">
        <f t="shared" si="8"/>
        <v>-5.5555555555555552E-2</v>
      </c>
    </row>
    <row r="103" spans="2:5" ht="20.100000000000001" customHeight="1" thickBot="1" x14ac:dyDescent="0.25">
      <c r="B103" s="4" t="s">
        <v>98</v>
      </c>
      <c r="C103" s="6">
        <f>(C101+C102)/C100</f>
        <v>0.74863387978142082</v>
      </c>
      <c r="D103" s="6">
        <f>(D101+D102)/D100</f>
        <v>0.82911392405063289</v>
      </c>
      <c r="E103" s="6">
        <f t="shared" si="8"/>
        <v>0.10750254088515188</v>
      </c>
    </row>
    <row r="104" spans="2:5" ht="20.100000000000001" customHeight="1" thickBot="1" x14ac:dyDescent="0.25">
      <c r="B104" s="4" t="s">
        <v>39</v>
      </c>
      <c r="C104" s="6">
        <v>0.76851851851851849</v>
      </c>
      <c r="D104" s="6">
        <v>0.80808080808080807</v>
      </c>
      <c r="E104" s="6">
        <f t="shared" si="8"/>
        <v>5.1478641840087644E-2</v>
      </c>
    </row>
    <row r="105" spans="2:5" ht="20.100000000000001" customHeight="1" thickBot="1" x14ac:dyDescent="0.25">
      <c r="B105" s="4" t="s">
        <v>40</v>
      </c>
      <c r="C105" s="6">
        <v>0.72</v>
      </c>
      <c r="D105" s="6">
        <v>0.86440677966101698</v>
      </c>
      <c r="E105" s="6">
        <f t="shared" si="8"/>
        <v>0.20056497175141252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188</v>
      </c>
      <c r="D112" s="5">
        <v>177</v>
      </c>
      <c r="E112" s="6">
        <f>IF(C112&gt;0,(D112-C112)/C112,"-")</f>
        <v>-5.8510638297872342E-2</v>
      </c>
    </row>
    <row r="113" spans="2:14" ht="15" thickBot="1" x14ac:dyDescent="0.25">
      <c r="B113" s="4" t="s">
        <v>56</v>
      </c>
      <c r="C113" s="5">
        <v>83</v>
      </c>
      <c r="D113" s="5">
        <v>85</v>
      </c>
      <c r="E113" s="6">
        <f t="shared" ref="E113:E114" si="9">IF(C113&gt;0,(D113-C113)/C113,"-")</f>
        <v>2.4096385542168676E-2</v>
      </c>
    </row>
    <row r="114" spans="2:14" ht="15" thickBot="1" x14ac:dyDescent="0.25">
      <c r="B114" s="4" t="s">
        <v>57</v>
      </c>
      <c r="C114" s="5">
        <v>105</v>
      </c>
      <c r="D114" s="5">
        <v>92</v>
      </c>
      <c r="E114" s="6">
        <f t="shared" si="9"/>
        <v>-0.12380952380952381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0</v>
      </c>
      <c r="E128" s="10">
        <v>1</v>
      </c>
      <c r="F128" s="10">
        <v>4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-0.66666666666666663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-0.75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1"/>
        <v>-1</v>
      </c>
      <c r="L131" s="6" t="str">
        <f t="shared" si="10"/>
        <v>-</v>
      </c>
      <c r="M131" s="6" t="str">
        <f t="shared" si="10"/>
        <v>-</v>
      </c>
      <c r="N131" s="6">
        <f t="shared" si="10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4</v>
      </c>
      <c r="D133" s="10">
        <v>0</v>
      </c>
      <c r="E133" s="10">
        <v>1</v>
      </c>
      <c r="F133" s="10">
        <v>5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-0.75</v>
      </c>
      <c r="L133" s="6" t="str">
        <f t="shared" si="10"/>
        <v>-</v>
      </c>
      <c r="M133" s="6">
        <f t="shared" si="10"/>
        <v>-1</v>
      </c>
      <c r="N133" s="6">
        <f t="shared" si="10"/>
        <v>-0.8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6</v>
      </c>
      <c r="H143" s="10">
        <v>0</v>
      </c>
      <c r="I143" s="10">
        <v>0</v>
      </c>
      <c r="J143" s="10">
        <v>6</v>
      </c>
      <c r="K143" s="6">
        <f>IF(C143=0,"-",(G143-C143)/C143)</f>
        <v>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8</v>
      </c>
      <c r="H144" s="10">
        <v>0</v>
      </c>
      <c r="I144" s="10">
        <v>0</v>
      </c>
      <c r="J144" s="10">
        <v>8</v>
      </c>
      <c r="K144" s="6">
        <f t="shared" ref="K144:K147" si="16">IF(C144=0,"-",(G144-C144)/C144)</f>
        <v>3</v>
      </c>
      <c r="L144" s="6" t="str">
        <f t="shared" si="15"/>
        <v>-</v>
      </c>
      <c r="M144" s="6" t="str">
        <f t="shared" si="15"/>
        <v>-</v>
      </c>
      <c r="N144" s="6">
        <f t="shared" si="15"/>
        <v>3</v>
      </c>
    </row>
    <row r="145" spans="2:14" ht="15" thickBot="1" x14ac:dyDescent="0.25">
      <c r="B145" s="4" t="s">
        <v>73</v>
      </c>
      <c r="C145" s="10">
        <v>51</v>
      </c>
      <c r="D145" s="10">
        <v>0</v>
      </c>
      <c r="E145" s="10">
        <v>0</v>
      </c>
      <c r="F145" s="10">
        <v>51</v>
      </c>
      <c r="G145" s="10">
        <v>40</v>
      </c>
      <c r="H145" s="10">
        <v>0</v>
      </c>
      <c r="I145" s="10">
        <v>0</v>
      </c>
      <c r="J145" s="10">
        <v>40</v>
      </c>
      <c r="K145" s="6">
        <f t="shared" si="16"/>
        <v>-0.21568627450980393</v>
      </c>
      <c r="L145" s="6" t="str">
        <f t="shared" si="15"/>
        <v>-</v>
      </c>
      <c r="M145" s="6" t="str">
        <f t="shared" si="15"/>
        <v>-</v>
      </c>
      <c r="N145" s="6">
        <f t="shared" si="15"/>
        <v>-0.21568627450980393</v>
      </c>
    </row>
    <row r="146" spans="2:14" ht="15" thickBot="1" x14ac:dyDescent="0.25">
      <c r="B146" s="4" t="s">
        <v>74</v>
      </c>
      <c r="C146" s="10">
        <v>16</v>
      </c>
      <c r="D146" s="10">
        <v>0</v>
      </c>
      <c r="E146" s="10">
        <v>1</v>
      </c>
      <c r="F146" s="10">
        <v>17</v>
      </c>
      <c r="G146" s="10">
        <v>13</v>
      </c>
      <c r="H146" s="10">
        <v>0</v>
      </c>
      <c r="I146" s="10">
        <v>3</v>
      </c>
      <c r="J146" s="10">
        <v>16</v>
      </c>
      <c r="K146" s="6">
        <f t="shared" si="16"/>
        <v>-0.1875</v>
      </c>
      <c r="L146" s="6" t="str">
        <f t="shared" si="15"/>
        <v>-</v>
      </c>
      <c r="M146" s="6">
        <f t="shared" si="15"/>
        <v>2</v>
      </c>
      <c r="N146" s="6">
        <f t="shared" si="15"/>
        <v>-5.8823529411764705E-2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2</v>
      </c>
      <c r="F147" s="10">
        <v>2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>
        <f t="shared" si="15"/>
        <v>-1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72</v>
      </c>
      <c r="D148" s="10">
        <v>0</v>
      </c>
      <c r="E148" s="10">
        <v>3</v>
      </c>
      <c r="F148" s="10">
        <v>75</v>
      </c>
      <c r="G148" s="10">
        <v>67</v>
      </c>
      <c r="H148" s="10">
        <v>0</v>
      </c>
      <c r="I148" s="10">
        <v>3</v>
      </c>
      <c r="J148" s="10">
        <v>70</v>
      </c>
      <c r="K148" s="6">
        <f t="shared" ref="K148" si="17">IF(C148=0,"-",(G148-C148)/C148)</f>
        <v>-6.9444444444444448E-2</v>
      </c>
      <c r="L148" s="6" t="str">
        <f t="shared" ref="L148" si="18">IF(D148=0,"-",(H148-D148)/D148)</f>
        <v>-</v>
      </c>
      <c r="M148" s="6">
        <f t="shared" ref="M148" si="19">IF(E148=0,"-",(I148-E148)/E148)</f>
        <v>0</v>
      </c>
      <c r="N148" s="6">
        <f t="shared" ref="N148" si="20">IF(F148=0,"-",(J148-F148)/F148)</f>
        <v>-6.6666666666666666E-2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5.5555555555555552E-2</v>
      </c>
      <c r="D149" s="6" t="str">
        <f t="shared" si="21"/>
        <v>-</v>
      </c>
      <c r="E149" s="6" t="str">
        <f t="shared" si="21"/>
        <v>-</v>
      </c>
      <c r="F149" s="6">
        <f t="shared" si="21"/>
        <v>5.5555555555555552E-2</v>
      </c>
      <c r="G149" s="6">
        <f t="shared" si="21"/>
        <v>0.13043478260869565</v>
      </c>
      <c r="H149" s="6" t="str">
        <f t="shared" si="21"/>
        <v>-</v>
      </c>
      <c r="I149" s="6" t="str">
        <f t="shared" si="21"/>
        <v>-</v>
      </c>
      <c r="J149" s="6">
        <f t="shared" si="21"/>
        <v>0.13043478260869565</v>
      </c>
      <c r="K149" s="6">
        <f>IF(OR(C149="-",G149="-"),"-",(G149-C149)/C149)</f>
        <v>1.3478260869565217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1.3478260869565217</v>
      </c>
    </row>
    <row r="150" spans="2:14" ht="29.25" thickBot="1" x14ac:dyDescent="0.25">
      <c r="B150" s="7" t="s">
        <v>77</v>
      </c>
      <c r="C150" s="6">
        <f t="shared" si="21"/>
        <v>0.1111111111111111</v>
      </c>
      <c r="D150" s="6" t="str">
        <f t="shared" si="21"/>
        <v>-</v>
      </c>
      <c r="E150" s="6" t="str">
        <f t="shared" si="21"/>
        <v>-</v>
      </c>
      <c r="F150" s="6">
        <f t="shared" si="21"/>
        <v>0.10526315789473684</v>
      </c>
      <c r="G150" s="6">
        <f t="shared" si="21"/>
        <v>0.38095238095238093</v>
      </c>
      <c r="H150" s="6" t="str">
        <f t="shared" si="21"/>
        <v>-</v>
      </c>
      <c r="I150" s="6" t="str">
        <f t="shared" si="21"/>
        <v>-</v>
      </c>
      <c r="J150" s="6">
        <f t="shared" si="21"/>
        <v>0.33333333333333331</v>
      </c>
      <c r="K150" s="6">
        <f>IF(OR(C150="-",G150="-"),"-",(G150-C150)/C150)</f>
        <v>2.4285714285714284</v>
      </c>
      <c r="L150" s="6" t="str">
        <f t="shared" si="22"/>
        <v>-</v>
      </c>
      <c r="M150" s="6" t="str">
        <f t="shared" si="22"/>
        <v>-</v>
      </c>
      <c r="N150" s="6">
        <f t="shared" si="22"/>
        <v>2.1666666666666665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67</v>
      </c>
      <c r="D157" s="19">
        <v>53</v>
      </c>
      <c r="E157" s="18">
        <f>IF(C157=0,"-",(D157-C157)/C157)</f>
        <v>-0.20895522388059701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</v>
      </c>
      <c r="D158" s="19">
        <v>13</v>
      </c>
      <c r="E158" s="18">
        <f t="shared" ref="E158:E159" si="23">IF(C158=0,"-",(D158-C158)/C158)</f>
        <v>1.6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0.93055555555555558</v>
      </c>
      <c r="D160" s="18">
        <f>IF(D157=0,"-",D157/(D157+D158+D159))</f>
        <v>0.79104477611940294</v>
      </c>
      <c r="E160" s="18">
        <f>IF(OR(C160="-",D160="-"),"-",(D160-C160)/C160)</f>
        <v>-0.14992203163288045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1</v>
      </c>
      <c r="E166" s="6">
        <f>IF(C166=0,"-",(D166-C166)/C166)</f>
        <v>-0.75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1</v>
      </c>
      <c r="E167" s="6">
        <f t="shared" ref="E167:E168" si="24">IF(C167=0,"-",(D167-C167)/C167)</f>
        <v>-0.66666666666666663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3</v>
      </c>
      <c r="E178" s="6">
        <f>IF(C178=0,"-",(D178-C178)/C178)</f>
        <v>-0.25</v>
      </c>
      <c r="H178" s="13"/>
    </row>
    <row r="179" spans="2:8" ht="15" thickBot="1" x14ac:dyDescent="0.25">
      <c r="B179" s="4" t="s">
        <v>43</v>
      </c>
      <c r="C179" s="5">
        <v>4</v>
      </c>
      <c r="D179" s="5">
        <v>2</v>
      </c>
      <c r="E179" s="6">
        <f t="shared" ref="E179:E185" si="26">IF(C179=0,"-",(D179-C179)/C179)</f>
        <v>-0.5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60</v>
      </c>
      <c r="D182" s="5">
        <v>65</v>
      </c>
      <c r="E182" s="6">
        <f t="shared" si="26"/>
        <v>8.3333333333333329E-2</v>
      </c>
      <c r="H182" s="13"/>
    </row>
    <row r="183" spans="2:8" ht="15" thickBot="1" x14ac:dyDescent="0.25">
      <c r="B183" s="4" t="s">
        <v>47</v>
      </c>
      <c r="C183" s="5">
        <v>56</v>
      </c>
      <c r="D183" s="5">
        <v>63</v>
      </c>
      <c r="E183" s="6">
        <f t="shared" si="26"/>
        <v>0.125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4</v>
      </c>
      <c r="D185" s="5">
        <v>2</v>
      </c>
      <c r="E185" s="6">
        <f t="shared" si="26"/>
        <v>-0.5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5</v>
      </c>
      <c r="E197" s="6">
        <f t="shared" ref="E197:E200" si="27">IF(C197=0,"-",(D197-C197)/C197)</f>
        <v>0.66666666666666663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5</v>
      </c>
      <c r="E199" s="6">
        <f t="shared" si="27"/>
        <v>0.66666666666666663</v>
      </c>
    </row>
    <row r="200" spans="2:5" ht="15" thickBot="1" x14ac:dyDescent="0.25">
      <c r="B200" s="4" t="s">
        <v>85</v>
      </c>
      <c r="C200" s="5">
        <v>3</v>
      </c>
      <c r="D200" s="5">
        <v>5</v>
      </c>
      <c r="E200" s="6">
        <f t="shared" si="27"/>
        <v>0.66666666666666663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5</v>
      </c>
      <c r="E208" s="6">
        <f t="shared" si="28"/>
        <v>0.66666666666666663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5</v>
      </c>
      <c r="E209" s="6">
        <f t="shared" si="28"/>
        <v>0.66666666666666663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6</v>
      </c>
      <c r="E221" s="6">
        <f t="shared" ref="E221:E223" si="30">IF(C221=0,"-",(D221-C221)/C221)</f>
        <v>5</v>
      </c>
    </row>
    <row r="222" spans="2:5" ht="15" thickBot="1" x14ac:dyDescent="0.25">
      <c r="B222" s="16" t="s">
        <v>92</v>
      </c>
      <c r="C222" s="5">
        <v>4</v>
      </c>
      <c r="D222" s="5">
        <v>10</v>
      </c>
      <c r="E222" s="6">
        <f t="shared" si="30"/>
        <v>1.5</v>
      </c>
    </row>
    <row r="223" spans="2:5" ht="15" thickBot="1" x14ac:dyDescent="0.25">
      <c r="B223" s="16" t="s">
        <v>93</v>
      </c>
      <c r="C223" s="5">
        <v>12</v>
      </c>
      <c r="D223" s="5">
        <v>14</v>
      </c>
      <c r="E223" s="6">
        <f t="shared" si="30"/>
        <v>0.16666666666666666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740</v>
      </c>
      <c r="D14" s="5">
        <v>861</v>
      </c>
      <c r="E14" s="6">
        <f>IF(C14&gt;0,(D14-C14)/C14)</f>
        <v>0.16351351351351351</v>
      </c>
    </row>
    <row r="15" spans="1:5" ht="20.100000000000001" customHeight="1" thickBot="1" x14ac:dyDescent="0.25">
      <c r="B15" s="4" t="s">
        <v>17</v>
      </c>
      <c r="C15" s="5">
        <v>740</v>
      </c>
      <c r="D15" s="5">
        <v>861</v>
      </c>
      <c r="E15" s="6">
        <f t="shared" ref="E15:E25" si="0">IF(C15&gt;0,(D15-C15)/C15)</f>
        <v>0.16351351351351351</v>
      </c>
    </row>
    <row r="16" spans="1:5" ht="20.100000000000001" customHeight="1" thickBot="1" x14ac:dyDescent="0.25">
      <c r="B16" s="4" t="s">
        <v>18</v>
      </c>
      <c r="C16" s="5">
        <v>396</v>
      </c>
      <c r="D16" s="5">
        <v>423</v>
      </c>
      <c r="E16" s="6">
        <f t="shared" si="0"/>
        <v>6.8181818181818177E-2</v>
      </c>
    </row>
    <row r="17" spans="2:5" ht="20.100000000000001" customHeight="1" thickBot="1" x14ac:dyDescent="0.25">
      <c r="B17" s="4" t="s">
        <v>19</v>
      </c>
      <c r="C17" s="5">
        <v>344</v>
      </c>
      <c r="D17" s="5">
        <v>438</v>
      </c>
      <c r="E17" s="6">
        <f t="shared" si="0"/>
        <v>0.27325581395348836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0.46486486486486489</v>
      </c>
      <c r="D20" s="6">
        <f>D17/D15</f>
        <v>0.50871080139372826</v>
      </c>
      <c r="E20" s="6">
        <f t="shared" si="0"/>
        <v>9.4319747184182831E-2</v>
      </c>
    </row>
    <row r="21" spans="2:5" ht="30" customHeight="1" thickBot="1" x14ac:dyDescent="0.25">
      <c r="B21" s="4" t="s">
        <v>23</v>
      </c>
      <c r="C21" s="5">
        <v>21</v>
      </c>
      <c r="D21" s="5">
        <v>14</v>
      </c>
      <c r="E21" s="6">
        <f t="shared" si="0"/>
        <v>-0.33333333333333331</v>
      </c>
    </row>
    <row r="22" spans="2:5" ht="20.100000000000001" customHeight="1" thickBot="1" x14ac:dyDescent="0.25">
      <c r="B22" s="4" t="s">
        <v>24</v>
      </c>
      <c r="C22" s="5">
        <v>13</v>
      </c>
      <c r="D22" s="5">
        <v>10</v>
      </c>
      <c r="E22" s="6">
        <f t="shared" si="0"/>
        <v>-0.23076923076923078</v>
      </c>
    </row>
    <row r="23" spans="2:5" ht="20.100000000000001" customHeight="1" thickBot="1" x14ac:dyDescent="0.25">
      <c r="B23" s="4" t="s">
        <v>25</v>
      </c>
      <c r="C23" s="5">
        <v>8</v>
      </c>
      <c r="D23" s="5">
        <v>4</v>
      </c>
      <c r="E23" s="6">
        <f t="shared" si="0"/>
        <v>-0.5</v>
      </c>
    </row>
    <row r="24" spans="2:5" ht="20.100000000000001" customHeight="1" thickBot="1" x14ac:dyDescent="0.25">
      <c r="B24" s="4" t="s">
        <v>21</v>
      </c>
      <c r="C24" s="6">
        <f>C23/C21</f>
        <v>0.38095238095238093</v>
      </c>
      <c r="D24" s="6">
        <f t="shared" ref="D24" si="1">D23/D21</f>
        <v>0.2857142857142857</v>
      </c>
      <c r="E24" s="6">
        <f t="shared" si="0"/>
        <v>-0.25</v>
      </c>
    </row>
    <row r="25" spans="2:5" ht="20.100000000000001" customHeight="1" thickBot="1" x14ac:dyDescent="0.25">
      <c r="B25" s="7" t="s">
        <v>26</v>
      </c>
      <c r="C25" s="6">
        <v>0.22056829122168009</v>
      </c>
      <c r="D25" s="6">
        <v>0.25347460396433102</v>
      </c>
      <c r="E25" s="6">
        <f t="shared" si="0"/>
        <v>0.1491887730570427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98</v>
      </c>
      <c r="D34" s="5">
        <v>147</v>
      </c>
      <c r="E34" s="6">
        <f>IF(C34&gt;0,(D34-C34)/C34,"-")</f>
        <v>0.5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67</v>
      </c>
      <c r="D36" s="5">
        <v>118</v>
      </c>
      <c r="E36" s="6">
        <f t="shared" si="2"/>
        <v>0.76119402985074625</v>
      </c>
    </row>
    <row r="37" spans="2:5" ht="20.100000000000001" customHeight="1" thickBot="1" x14ac:dyDescent="0.25">
      <c r="B37" s="4" t="s">
        <v>30</v>
      </c>
      <c r="C37" s="5">
        <v>31</v>
      </c>
      <c r="D37" s="5">
        <v>29</v>
      </c>
      <c r="E37" s="6">
        <f t="shared" si="2"/>
        <v>-6.4516129032258063E-2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108</v>
      </c>
      <c r="D44" s="5">
        <v>106</v>
      </c>
      <c r="E44" s="6">
        <f>IF(C44&gt;0,(D44-C44)/C44,"-")</f>
        <v>-1.8518518518518517E-2</v>
      </c>
    </row>
    <row r="45" spans="2:5" ht="20.100000000000001" customHeight="1" thickBot="1" x14ac:dyDescent="0.25">
      <c r="B45" s="4" t="s">
        <v>34</v>
      </c>
      <c r="C45" s="5">
        <v>3</v>
      </c>
      <c r="D45" s="5">
        <v>1</v>
      </c>
      <c r="E45" s="6">
        <f t="shared" ref="E45:E51" si="3">IF(C45&gt;0,(D45-C45)/C45,"-")</f>
        <v>-0.66666666666666663</v>
      </c>
    </row>
    <row r="46" spans="2:5" ht="20.100000000000001" customHeight="1" thickBot="1" x14ac:dyDescent="0.25">
      <c r="B46" s="4" t="s">
        <v>31</v>
      </c>
      <c r="C46" s="5">
        <v>16</v>
      </c>
      <c r="D46" s="5">
        <v>17</v>
      </c>
      <c r="E46" s="6">
        <f t="shared" si="3"/>
        <v>6.25E-2</v>
      </c>
    </row>
    <row r="47" spans="2:5" ht="20.100000000000001" customHeight="1" thickBot="1" x14ac:dyDescent="0.25">
      <c r="B47" s="4" t="s">
        <v>32</v>
      </c>
      <c r="C47" s="5">
        <v>194</v>
      </c>
      <c r="D47" s="5">
        <v>206</v>
      </c>
      <c r="E47" s="6">
        <f t="shared" si="3"/>
        <v>6.1855670103092786E-2</v>
      </c>
    </row>
    <row r="48" spans="2:5" ht="20.100000000000001" customHeight="1" thickBot="1" x14ac:dyDescent="0.25">
      <c r="B48" s="4" t="s">
        <v>35</v>
      </c>
      <c r="C48" s="5">
        <v>31</v>
      </c>
      <c r="D48" s="5">
        <v>58</v>
      </c>
      <c r="E48" s="6">
        <f t="shared" si="3"/>
        <v>0.87096774193548387</v>
      </c>
    </row>
    <row r="49" spans="2:5" ht="20.100000000000001" customHeight="1" thickBot="1" x14ac:dyDescent="0.25">
      <c r="B49" s="4" t="s">
        <v>67</v>
      </c>
      <c r="C49" s="5">
        <v>259</v>
      </c>
      <c r="D49" s="5">
        <v>383</v>
      </c>
      <c r="E49" s="6">
        <f t="shared" si="3"/>
        <v>0.47876447876447875</v>
      </c>
    </row>
    <row r="50" spans="2:5" ht="20.100000000000001" customHeight="1" collapsed="1" thickBot="1" x14ac:dyDescent="0.25">
      <c r="B50" s="4" t="s">
        <v>36</v>
      </c>
      <c r="C50" s="6">
        <f>C44/(C44+C45)</f>
        <v>0.97297297297297303</v>
      </c>
      <c r="D50" s="6">
        <f>D44/(D44+D45)</f>
        <v>0.99065420560747663</v>
      </c>
      <c r="E50" s="6">
        <f t="shared" si="3"/>
        <v>1.8172377985462038E-2</v>
      </c>
    </row>
    <row r="51" spans="2:5" ht="20.100000000000001" customHeight="1" thickBot="1" x14ac:dyDescent="0.25">
      <c r="B51" s="4" t="s">
        <v>37</v>
      </c>
      <c r="C51" s="6">
        <f>C47/(C46+C47)</f>
        <v>0.92380952380952386</v>
      </c>
      <c r="D51" s="6">
        <f t="shared" ref="D51" si="4">D47/(D46+D47)</f>
        <v>0.92376681614349776</v>
      </c>
      <c r="E51" s="6">
        <f t="shared" si="3"/>
        <v>-4.622994776020952E-5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111</v>
      </c>
      <c r="D58" s="5">
        <v>107</v>
      </c>
      <c r="E58" s="6">
        <f>IF(C58&gt;0,(D58-C58)/C58,"-")</f>
        <v>-3.6036036036036036E-2</v>
      </c>
    </row>
    <row r="59" spans="2:5" ht="20.100000000000001" customHeight="1" thickBot="1" x14ac:dyDescent="0.25">
      <c r="B59" s="4" t="s">
        <v>41</v>
      </c>
      <c r="C59" s="5">
        <v>49</v>
      </c>
      <c r="D59" s="5">
        <v>36</v>
      </c>
      <c r="E59" s="6">
        <f t="shared" ref="E59:E63" si="5">IF(C59&gt;0,(D59-C59)/C59,"-")</f>
        <v>-0.26530612244897961</v>
      </c>
    </row>
    <row r="60" spans="2:5" ht="20.100000000000001" customHeight="1" thickBot="1" x14ac:dyDescent="0.25">
      <c r="B60" s="4" t="s">
        <v>42</v>
      </c>
      <c r="C60" s="5">
        <v>59</v>
      </c>
      <c r="D60" s="5">
        <v>70</v>
      </c>
      <c r="E60" s="6">
        <f t="shared" si="5"/>
        <v>0.1864406779661017</v>
      </c>
    </row>
    <row r="61" spans="2:5" ht="20.100000000000001" customHeight="1" collapsed="1" thickBot="1" x14ac:dyDescent="0.25">
      <c r="B61" s="4" t="s">
        <v>98</v>
      </c>
      <c r="C61" s="6">
        <f>(C59+C60)/C58</f>
        <v>0.97297297297297303</v>
      </c>
      <c r="D61" s="6">
        <f>(D59+D60)/D58</f>
        <v>0.99065420560747663</v>
      </c>
      <c r="E61" s="6">
        <f t="shared" si="5"/>
        <v>1.8172377985462038E-2</v>
      </c>
    </row>
    <row r="62" spans="2:5" ht="20.100000000000001" customHeight="1" thickBot="1" x14ac:dyDescent="0.25">
      <c r="B62" s="4" t="s">
        <v>39</v>
      </c>
      <c r="C62" s="6">
        <v>0.94230769230769229</v>
      </c>
      <c r="D62" s="6">
        <v>1</v>
      </c>
      <c r="E62" s="6">
        <f t="shared" si="5"/>
        <v>6.1224489795918387E-2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0.9859154929577465</v>
      </c>
      <c r="E63" s="6">
        <f t="shared" si="5"/>
        <v>-1.4084507042253502E-2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823</v>
      </c>
      <c r="D70" s="5">
        <v>897</v>
      </c>
      <c r="E70" s="6">
        <f>IF(C70&gt;0,(D70-C70)/C70,"-")</f>
        <v>8.9914945321992706E-2</v>
      </c>
    </row>
    <row r="71" spans="2:5" ht="20.100000000000001" customHeight="1" thickBot="1" x14ac:dyDescent="0.25">
      <c r="B71" s="4" t="s">
        <v>45</v>
      </c>
      <c r="C71" s="5">
        <v>226</v>
      </c>
      <c r="D71" s="5">
        <v>138</v>
      </c>
      <c r="E71" s="6">
        <f t="shared" ref="E71:E77" si="6">IF(C71&gt;0,(D71-C71)/C71,"-")</f>
        <v>-0.38938053097345132</v>
      </c>
    </row>
    <row r="72" spans="2:5" ht="20.100000000000001" customHeight="1" thickBot="1" x14ac:dyDescent="0.25">
      <c r="B72" s="4" t="s">
        <v>43</v>
      </c>
      <c r="C72" s="5">
        <v>2</v>
      </c>
      <c r="D72" s="5">
        <v>4</v>
      </c>
      <c r="E72" s="6">
        <f t="shared" si="6"/>
        <v>1</v>
      </c>
    </row>
    <row r="73" spans="2:5" ht="20.100000000000001" customHeight="1" thickBot="1" x14ac:dyDescent="0.25">
      <c r="B73" s="4" t="s">
        <v>46</v>
      </c>
      <c r="C73" s="5">
        <v>522</v>
      </c>
      <c r="D73" s="5">
        <v>670</v>
      </c>
      <c r="E73" s="6">
        <f t="shared" si="6"/>
        <v>0.28352490421455939</v>
      </c>
    </row>
    <row r="74" spans="2:5" ht="20.100000000000001" customHeight="1" thickBot="1" x14ac:dyDescent="0.25">
      <c r="B74" s="4" t="s">
        <v>47</v>
      </c>
      <c r="C74" s="5">
        <v>50</v>
      </c>
      <c r="D74" s="5">
        <v>66</v>
      </c>
      <c r="E74" s="6">
        <f t="shared" si="6"/>
        <v>0.32</v>
      </c>
    </row>
    <row r="75" spans="2:5" ht="20.100000000000001" customHeight="1" thickBot="1" x14ac:dyDescent="0.25">
      <c r="B75" s="4" t="s">
        <v>48</v>
      </c>
      <c r="C75" s="5">
        <v>23</v>
      </c>
      <c r="D75" s="5">
        <v>19</v>
      </c>
      <c r="E75" s="6">
        <f t="shared" si="6"/>
        <v>-0.17391304347826086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53</v>
      </c>
      <c r="D90" s="5">
        <v>61</v>
      </c>
      <c r="E90" s="6">
        <f>IF(C90&gt;0,(D90-C90)/C90,"-")</f>
        <v>0.15094339622641509</v>
      </c>
    </row>
    <row r="91" spans="2:5" ht="29.25" thickBot="1" x14ac:dyDescent="0.25">
      <c r="B91" s="4" t="s">
        <v>52</v>
      </c>
      <c r="C91" s="5">
        <v>31</v>
      </c>
      <c r="D91" s="5">
        <v>21</v>
      </c>
      <c r="E91" s="6">
        <f t="shared" ref="E91:E93" si="7">IF(C91&gt;0,(D91-C91)/C91,"-")</f>
        <v>-0.32258064516129031</v>
      </c>
    </row>
    <row r="92" spans="2:5" ht="29.25" customHeight="1" thickBot="1" x14ac:dyDescent="0.25">
      <c r="B92" s="4" t="s">
        <v>53</v>
      </c>
      <c r="C92" s="5">
        <v>10</v>
      </c>
      <c r="D92" s="5">
        <v>18</v>
      </c>
      <c r="E92" s="6">
        <f t="shared" si="7"/>
        <v>0.8</v>
      </c>
    </row>
    <row r="93" spans="2:5" ht="29.25" customHeight="1" thickBot="1" x14ac:dyDescent="0.25">
      <c r="B93" s="4" t="s">
        <v>54</v>
      </c>
      <c r="C93" s="6">
        <f>(C90+C91)/(C90+C91+C92)</f>
        <v>0.8936170212765957</v>
      </c>
      <c r="D93" s="6">
        <f>(D90+D91)/(D90+D91+D92)</f>
        <v>0.82</v>
      </c>
      <c r="E93" s="6">
        <f t="shared" si="7"/>
        <v>-8.2380952380952388E-2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94</v>
      </c>
      <c r="D100" s="5">
        <v>100</v>
      </c>
      <c r="E100" s="6">
        <f>IF(C100&gt;0,(D100-C100)/C100,"-")</f>
        <v>6.3829787234042548E-2</v>
      </c>
    </row>
    <row r="101" spans="2:5" ht="20.100000000000001" customHeight="1" thickBot="1" x14ac:dyDescent="0.25">
      <c r="B101" s="4" t="s">
        <v>41</v>
      </c>
      <c r="C101" s="5">
        <v>44</v>
      </c>
      <c r="D101" s="5">
        <v>42</v>
      </c>
      <c r="E101" s="6">
        <f t="shared" ref="E101:E105" si="8">IF(C101&gt;0,(D101-C101)/C101,"-")</f>
        <v>-4.5454545454545456E-2</v>
      </c>
    </row>
    <row r="102" spans="2:5" ht="20.100000000000001" customHeight="1" thickBot="1" x14ac:dyDescent="0.25">
      <c r="B102" s="4" t="s">
        <v>42</v>
      </c>
      <c r="C102" s="5">
        <v>40</v>
      </c>
      <c r="D102" s="5">
        <v>40</v>
      </c>
      <c r="E102" s="6">
        <f t="shared" si="8"/>
        <v>0</v>
      </c>
    </row>
    <row r="103" spans="2:5" ht="20.100000000000001" customHeight="1" thickBot="1" x14ac:dyDescent="0.25">
      <c r="B103" s="4" t="s">
        <v>98</v>
      </c>
      <c r="C103" s="6">
        <f>(C101+C102)/C100</f>
        <v>0.8936170212765957</v>
      </c>
      <c r="D103" s="6">
        <f>(D101+D102)/D100</f>
        <v>0.82</v>
      </c>
      <c r="E103" s="6">
        <f t="shared" si="8"/>
        <v>-8.2380952380952388E-2</v>
      </c>
    </row>
    <row r="104" spans="2:5" ht="20.100000000000001" customHeight="1" thickBot="1" x14ac:dyDescent="0.25">
      <c r="B104" s="4" t="s">
        <v>39</v>
      </c>
      <c r="C104" s="6">
        <v>0.88</v>
      </c>
      <c r="D104" s="6">
        <v>0.80769230769230771</v>
      </c>
      <c r="E104" s="6">
        <f t="shared" si="8"/>
        <v>-8.2167832167832147E-2</v>
      </c>
    </row>
    <row r="105" spans="2:5" ht="20.100000000000001" customHeight="1" thickBot="1" x14ac:dyDescent="0.25">
      <c r="B105" s="4" t="s">
        <v>40</v>
      </c>
      <c r="C105" s="6">
        <v>0.90909090909090906</v>
      </c>
      <c r="D105" s="6">
        <v>0.83333333333333337</v>
      </c>
      <c r="E105" s="6">
        <f t="shared" si="8"/>
        <v>-8.3333333333333259E-2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83</v>
      </c>
      <c r="D112" s="5">
        <v>91</v>
      </c>
      <c r="E112" s="6">
        <f>IF(C112&gt;0,(D112-C112)/C112,"-")</f>
        <v>9.6385542168674704E-2</v>
      </c>
    </row>
    <row r="113" spans="2:14" ht="15" thickBot="1" x14ac:dyDescent="0.25">
      <c r="B113" s="4" t="s">
        <v>56</v>
      </c>
      <c r="C113" s="5">
        <v>66</v>
      </c>
      <c r="D113" s="5">
        <v>91</v>
      </c>
      <c r="E113" s="6">
        <f t="shared" ref="E113:E114" si="9">IF(C113&gt;0,(D113-C113)/C113,"-")</f>
        <v>0.37878787878787878</v>
      </c>
    </row>
    <row r="114" spans="2:14" ht="15" thickBot="1" x14ac:dyDescent="0.25">
      <c r="B114" s="4" t="s">
        <v>57</v>
      </c>
      <c r="C114" s="5">
        <v>17</v>
      </c>
      <c r="D114" s="5">
        <v>0</v>
      </c>
      <c r="E114" s="6">
        <f t="shared" si="9"/>
        <v>-1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2</v>
      </c>
      <c r="I128" s="10">
        <v>0</v>
      </c>
      <c r="J128" s="10">
        <v>2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3</v>
      </c>
      <c r="I133" s="10">
        <v>0</v>
      </c>
      <c r="J133" s="10">
        <v>3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>
        <f t="shared" si="12"/>
        <v>0.66666666666666663</v>
      </c>
      <c r="I134" s="6" t="str">
        <f t="shared" si="12"/>
        <v>-</v>
      </c>
      <c r="J134" s="6">
        <f t="shared" si="12"/>
        <v>0.66666666666666663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6</v>
      </c>
      <c r="H143" s="10">
        <v>0</v>
      </c>
      <c r="I143" s="10">
        <v>0</v>
      </c>
      <c r="J143" s="10">
        <v>6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1</v>
      </c>
      <c r="F144" s="10">
        <v>3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7</v>
      </c>
      <c r="D145" s="10">
        <v>0</v>
      </c>
      <c r="E145" s="10">
        <v>0</v>
      </c>
      <c r="F145" s="10">
        <v>7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9</v>
      </c>
      <c r="D148" s="10">
        <v>0</v>
      </c>
      <c r="E148" s="10">
        <v>1</v>
      </c>
      <c r="F148" s="10">
        <v>10</v>
      </c>
      <c r="G148" s="10">
        <v>6</v>
      </c>
      <c r="H148" s="10">
        <v>0</v>
      </c>
      <c r="I148" s="10">
        <v>0</v>
      </c>
      <c r="J148" s="10">
        <v>6</v>
      </c>
      <c r="K148" s="6">
        <f t="shared" ref="K148" si="17">IF(C148=0,"-",(G148-C148)/C148)</f>
        <v>-0.33333333333333331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-0.4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1</v>
      </c>
      <c r="H149" s="6" t="str">
        <f t="shared" si="21"/>
        <v>-</v>
      </c>
      <c r="I149" s="6" t="str">
        <f t="shared" si="21"/>
        <v>-</v>
      </c>
      <c r="J149" s="6">
        <f t="shared" si="21"/>
        <v>1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1</v>
      </c>
      <c r="D150" s="6" t="str">
        <f t="shared" si="21"/>
        <v>-</v>
      </c>
      <c r="E150" s="6">
        <f t="shared" si="21"/>
        <v>1</v>
      </c>
      <c r="F150" s="6">
        <f t="shared" si="21"/>
        <v>1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7</v>
      </c>
      <c r="D157" s="19">
        <v>4</v>
      </c>
      <c r="E157" s="18">
        <f>IF(C157=0,"-",(D157-C157)/C157)</f>
        <v>-0.42857142857142855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1</v>
      </c>
      <c r="E158" s="18">
        <f t="shared" ref="E158:E159" si="23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1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0.77777777777777779</v>
      </c>
      <c r="D160" s="18">
        <f>IF(D157=0,"-",D157/(D157+D158+D159))</f>
        <v>0.66666666666666663</v>
      </c>
      <c r="E160" s="18">
        <f>IF(OR(C160="-",D160="-"),"-",(D160-C160)/C160)</f>
        <v>-0.1428571428571429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3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2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0.66666666666666663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17</v>
      </c>
      <c r="D182" s="5">
        <v>14</v>
      </c>
      <c r="E182" s="6">
        <f t="shared" si="26"/>
        <v>-0.17647058823529413</v>
      </c>
      <c r="H182" s="13"/>
    </row>
    <row r="183" spans="2:8" ht="15" thickBot="1" x14ac:dyDescent="0.25">
      <c r="B183" s="4" t="s">
        <v>47</v>
      </c>
      <c r="C183" s="5">
        <v>15</v>
      </c>
      <c r="D183" s="5">
        <v>14</v>
      </c>
      <c r="E183" s="6">
        <f t="shared" si="26"/>
        <v>-6.6666666666666666E-2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0</v>
      </c>
      <c r="E185" s="6">
        <f t="shared" si="26"/>
        <v>-1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2</v>
      </c>
      <c r="E197" s="6">
        <f t="shared" ref="E197:E200" si="27">IF(C197=0,"-",(D197-C197)/C197)</f>
        <v>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2</v>
      </c>
      <c r="E199" s="6">
        <f t="shared" si="27"/>
        <v>1</v>
      </c>
    </row>
    <row r="200" spans="2:5" ht="15" thickBot="1" x14ac:dyDescent="0.25">
      <c r="B200" s="4" t="s">
        <v>85</v>
      </c>
      <c r="C200" s="5">
        <v>1</v>
      </c>
      <c r="D200" s="5">
        <v>2</v>
      </c>
      <c r="E200" s="6">
        <f t="shared" si="27"/>
        <v>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2</v>
      </c>
      <c r="E208" s="6">
        <f t="shared" si="28"/>
        <v>1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2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5</v>
      </c>
      <c r="E221" s="6">
        <f t="shared" ref="E221:E223" si="30">IF(C221=0,"-",(D221-C221)/C221)</f>
        <v>-0.16666666666666666</v>
      </c>
    </row>
    <row r="222" spans="2:5" ht="15" thickBot="1" x14ac:dyDescent="0.25">
      <c r="B222" s="16" t="s">
        <v>92</v>
      </c>
      <c r="C222" s="5">
        <v>1</v>
      </c>
      <c r="D222" s="5">
        <v>4</v>
      </c>
      <c r="E222" s="6">
        <f t="shared" si="30"/>
        <v>3</v>
      </c>
    </row>
    <row r="223" spans="2:5" ht="15" thickBot="1" x14ac:dyDescent="0.25">
      <c r="B223" s="16" t="s">
        <v>93</v>
      </c>
      <c r="C223" s="5">
        <v>8</v>
      </c>
      <c r="D223" s="5">
        <v>5</v>
      </c>
      <c r="E223" s="6">
        <f t="shared" si="30"/>
        <v>-0.375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1562</v>
      </c>
      <c r="D14" s="5">
        <v>1672</v>
      </c>
      <c r="E14" s="6">
        <f>IF(C14&gt;0,(D14-C14)/C14)</f>
        <v>7.0422535211267609E-2</v>
      </c>
    </row>
    <row r="15" spans="1:5" ht="20.100000000000001" customHeight="1" thickBot="1" x14ac:dyDescent="0.25">
      <c r="B15" s="4" t="s">
        <v>17</v>
      </c>
      <c r="C15" s="5">
        <v>1562</v>
      </c>
      <c r="D15" s="5">
        <v>1628</v>
      </c>
      <c r="E15" s="6">
        <f t="shared" ref="E15:E25" si="0">IF(C15&gt;0,(D15-C15)/C15)</f>
        <v>4.2253521126760563E-2</v>
      </c>
    </row>
    <row r="16" spans="1:5" ht="20.100000000000001" customHeight="1" thickBot="1" x14ac:dyDescent="0.25">
      <c r="B16" s="4" t="s">
        <v>18</v>
      </c>
      <c r="C16" s="5">
        <v>906</v>
      </c>
      <c r="D16" s="5">
        <v>908</v>
      </c>
      <c r="E16" s="6">
        <f t="shared" si="0"/>
        <v>2.2075055187637969E-3</v>
      </c>
    </row>
    <row r="17" spans="2:5" ht="20.100000000000001" customHeight="1" thickBot="1" x14ac:dyDescent="0.25">
      <c r="B17" s="4" t="s">
        <v>19</v>
      </c>
      <c r="C17" s="5">
        <v>656</v>
      </c>
      <c r="D17" s="5">
        <v>720</v>
      </c>
      <c r="E17" s="6">
        <f t="shared" si="0"/>
        <v>9.7560975609756101E-2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10</v>
      </c>
      <c r="E18" s="6">
        <f>IF(C18=0,"-",(D18-C18)/C18)</f>
        <v>2.3333333333333335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7</v>
      </c>
      <c r="E19" s="6">
        <f>IF(C19=0,"-",(D19-C19)/C19)</f>
        <v>1.3333333333333333</v>
      </c>
    </row>
    <row r="20" spans="2:5" ht="20.100000000000001" customHeight="1" thickBot="1" x14ac:dyDescent="0.25">
      <c r="B20" s="4" t="s">
        <v>20</v>
      </c>
      <c r="C20" s="6">
        <f>C17/C15</f>
        <v>0.41997439180537771</v>
      </c>
      <c r="D20" s="6">
        <f>D17/D15</f>
        <v>0.44226044226044225</v>
      </c>
      <c r="E20" s="6">
        <f t="shared" si="0"/>
        <v>5.3065260382333564E-2</v>
      </c>
    </row>
    <row r="21" spans="2:5" ht="30" customHeight="1" thickBot="1" x14ac:dyDescent="0.25">
      <c r="B21" s="4" t="s">
        <v>23</v>
      </c>
      <c r="C21" s="5">
        <v>71</v>
      </c>
      <c r="D21" s="5">
        <v>134</v>
      </c>
      <c r="E21" s="6">
        <f t="shared" si="0"/>
        <v>0.88732394366197187</v>
      </c>
    </row>
    <row r="22" spans="2:5" ht="20.100000000000001" customHeight="1" thickBot="1" x14ac:dyDescent="0.25">
      <c r="B22" s="4" t="s">
        <v>24</v>
      </c>
      <c r="C22" s="5">
        <v>42</v>
      </c>
      <c r="D22" s="5">
        <v>80</v>
      </c>
      <c r="E22" s="6">
        <f t="shared" si="0"/>
        <v>0.90476190476190477</v>
      </c>
    </row>
    <row r="23" spans="2:5" ht="20.100000000000001" customHeight="1" thickBot="1" x14ac:dyDescent="0.25">
      <c r="B23" s="4" t="s">
        <v>25</v>
      </c>
      <c r="C23" s="5">
        <v>29</v>
      </c>
      <c r="D23" s="5">
        <v>54</v>
      </c>
      <c r="E23" s="6">
        <f t="shared" si="0"/>
        <v>0.86206896551724133</v>
      </c>
    </row>
    <row r="24" spans="2:5" ht="20.100000000000001" customHeight="1" thickBot="1" x14ac:dyDescent="0.25">
      <c r="B24" s="4" t="s">
        <v>21</v>
      </c>
      <c r="C24" s="6">
        <f>C23/C21</f>
        <v>0.40845070422535212</v>
      </c>
      <c r="D24" s="6">
        <f t="shared" ref="D24" si="1">D23/D21</f>
        <v>0.40298507462686567</v>
      </c>
      <c r="E24" s="6">
        <f t="shared" si="0"/>
        <v>-1.3381369016984078E-2</v>
      </c>
    </row>
    <row r="25" spans="2:5" ht="20.100000000000001" customHeight="1" thickBot="1" x14ac:dyDescent="0.25">
      <c r="B25" s="7" t="s">
        <v>26</v>
      </c>
      <c r="C25" s="6">
        <v>0.13767196877085022</v>
      </c>
      <c r="D25" s="6">
        <v>0.14258875668384796</v>
      </c>
      <c r="E25" s="6">
        <f t="shared" si="0"/>
        <v>3.5713790954653567E-2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257</v>
      </c>
      <c r="D34" s="5">
        <v>287</v>
      </c>
      <c r="E34" s="6">
        <f>IF(C34&gt;0,(D34-C34)/C34,"-")</f>
        <v>0.11673151750972763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185</v>
      </c>
      <c r="D36" s="5">
        <v>212</v>
      </c>
      <c r="E36" s="6">
        <f t="shared" si="2"/>
        <v>0.14594594594594595</v>
      </c>
    </row>
    <row r="37" spans="2:5" ht="20.100000000000001" customHeight="1" thickBot="1" x14ac:dyDescent="0.25">
      <c r="B37" s="4" t="s">
        <v>30</v>
      </c>
      <c r="C37" s="5">
        <v>72</v>
      </c>
      <c r="D37" s="5">
        <v>75</v>
      </c>
      <c r="E37" s="6">
        <f t="shared" si="2"/>
        <v>4.1666666666666664E-2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314</v>
      </c>
      <c r="D44" s="5">
        <v>331</v>
      </c>
      <c r="E44" s="6">
        <f>IF(C44&gt;0,(D44-C44)/C44,"-")</f>
        <v>5.4140127388535034E-2</v>
      </c>
    </row>
    <row r="45" spans="2:5" ht="20.100000000000001" customHeight="1" thickBot="1" x14ac:dyDescent="0.25">
      <c r="B45" s="4" t="s">
        <v>34</v>
      </c>
      <c r="C45" s="5">
        <v>10</v>
      </c>
      <c r="D45" s="5">
        <v>12</v>
      </c>
      <c r="E45" s="6">
        <f t="shared" ref="E45:E51" si="3">IF(C45&gt;0,(D45-C45)/C45,"-")</f>
        <v>0.2</v>
      </c>
    </row>
    <row r="46" spans="2:5" ht="20.100000000000001" customHeight="1" thickBot="1" x14ac:dyDescent="0.25">
      <c r="B46" s="4" t="s">
        <v>31</v>
      </c>
      <c r="C46" s="5">
        <v>23</v>
      </c>
      <c r="D46" s="5">
        <v>28</v>
      </c>
      <c r="E46" s="6">
        <f t="shared" si="3"/>
        <v>0.21739130434782608</v>
      </c>
    </row>
    <row r="47" spans="2:5" ht="20.100000000000001" customHeight="1" thickBot="1" x14ac:dyDescent="0.25">
      <c r="B47" s="4" t="s">
        <v>32</v>
      </c>
      <c r="C47" s="5">
        <v>528</v>
      </c>
      <c r="D47" s="5">
        <v>554</v>
      </c>
      <c r="E47" s="6">
        <f t="shared" si="3"/>
        <v>4.924242424242424E-2</v>
      </c>
    </row>
    <row r="48" spans="2:5" ht="20.100000000000001" customHeight="1" thickBot="1" x14ac:dyDescent="0.25">
      <c r="B48" s="4" t="s">
        <v>35</v>
      </c>
      <c r="C48" s="5">
        <v>307</v>
      </c>
      <c r="D48" s="5">
        <v>319</v>
      </c>
      <c r="E48" s="6">
        <f t="shared" si="3"/>
        <v>3.9087947882736153E-2</v>
      </c>
    </row>
    <row r="49" spans="2:5" ht="20.100000000000001" customHeight="1" thickBot="1" x14ac:dyDescent="0.25">
      <c r="B49" s="4" t="s">
        <v>67</v>
      </c>
      <c r="C49" s="5">
        <v>149</v>
      </c>
      <c r="D49" s="5">
        <v>152</v>
      </c>
      <c r="E49" s="6">
        <f t="shared" si="3"/>
        <v>2.0134228187919462E-2</v>
      </c>
    </row>
    <row r="50" spans="2:5" ht="20.100000000000001" customHeight="1" collapsed="1" thickBot="1" x14ac:dyDescent="0.25">
      <c r="B50" s="4" t="s">
        <v>36</v>
      </c>
      <c r="C50" s="6">
        <f>C44/(C44+C45)</f>
        <v>0.96913580246913578</v>
      </c>
      <c r="D50" s="6">
        <f>D44/(D44+D45)</f>
        <v>0.96501457725947526</v>
      </c>
      <c r="E50" s="6">
        <f t="shared" si="3"/>
        <v>-4.2524744201592598E-3</v>
      </c>
    </row>
    <row r="51" spans="2:5" ht="20.100000000000001" customHeight="1" thickBot="1" x14ac:dyDescent="0.25">
      <c r="B51" s="4" t="s">
        <v>37</v>
      </c>
      <c r="C51" s="6">
        <f>C47/(C46+C47)</f>
        <v>0.95825771324863884</v>
      </c>
      <c r="D51" s="6">
        <f t="shared" ref="D51" si="4">D47/(D46+D47)</f>
        <v>0.95189003436426112</v>
      </c>
      <c r="E51" s="6">
        <f t="shared" si="3"/>
        <v>-6.6450588357805434E-3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334</v>
      </c>
      <c r="D58" s="5">
        <v>348</v>
      </c>
      <c r="E58" s="6">
        <f>IF(C58&gt;0,(D58-C58)/C58,"-")</f>
        <v>4.1916167664670656E-2</v>
      </c>
    </row>
    <row r="59" spans="2:5" ht="20.100000000000001" customHeight="1" thickBot="1" x14ac:dyDescent="0.25">
      <c r="B59" s="4" t="s">
        <v>41</v>
      </c>
      <c r="C59" s="5">
        <v>190</v>
      </c>
      <c r="D59" s="5">
        <v>155</v>
      </c>
      <c r="E59" s="6">
        <f t="shared" ref="E59:E63" si="5">IF(C59&gt;0,(D59-C59)/C59,"-")</f>
        <v>-0.18421052631578946</v>
      </c>
    </row>
    <row r="60" spans="2:5" ht="20.100000000000001" customHeight="1" thickBot="1" x14ac:dyDescent="0.25">
      <c r="B60" s="4" t="s">
        <v>42</v>
      </c>
      <c r="C60" s="5">
        <v>134</v>
      </c>
      <c r="D60" s="5">
        <v>176</v>
      </c>
      <c r="E60" s="6">
        <f t="shared" si="5"/>
        <v>0.31343283582089554</v>
      </c>
    </row>
    <row r="61" spans="2:5" ht="20.100000000000001" customHeight="1" collapsed="1" thickBot="1" x14ac:dyDescent="0.25">
      <c r="B61" s="4" t="s">
        <v>98</v>
      </c>
      <c r="C61" s="6">
        <f>(C59+C60)/C58</f>
        <v>0.97005988023952094</v>
      </c>
      <c r="D61" s="6">
        <f>(D59+D60)/D58</f>
        <v>0.95114942528735635</v>
      </c>
      <c r="E61" s="6">
        <f t="shared" si="5"/>
        <v>-1.9494110969206706E-2</v>
      </c>
    </row>
    <row r="62" spans="2:5" ht="20.100000000000001" customHeight="1" thickBot="1" x14ac:dyDescent="0.25">
      <c r="B62" s="4" t="s">
        <v>39</v>
      </c>
      <c r="C62" s="6">
        <v>0.96938775510204078</v>
      </c>
      <c r="D62" s="6">
        <v>0.9337349397590361</v>
      </c>
      <c r="E62" s="6">
        <f t="shared" si="5"/>
        <v>-3.6778693722257463E-2</v>
      </c>
    </row>
    <row r="63" spans="2:5" ht="20.100000000000001" customHeight="1" thickBot="1" x14ac:dyDescent="0.25">
      <c r="B63" s="4" t="s">
        <v>40</v>
      </c>
      <c r="C63" s="6">
        <v>0.97101449275362317</v>
      </c>
      <c r="D63" s="6">
        <v>0.96703296703296704</v>
      </c>
      <c r="E63" s="6">
        <f t="shared" si="5"/>
        <v>-4.1003772347055689E-3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1869</v>
      </c>
      <c r="D70" s="5">
        <v>1954</v>
      </c>
      <c r="E70" s="6">
        <f>IF(C70&gt;0,(D70-C70)/C70,"-")</f>
        <v>4.5478865703584802E-2</v>
      </c>
    </row>
    <row r="71" spans="2:5" ht="20.100000000000001" customHeight="1" thickBot="1" x14ac:dyDescent="0.25">
      <c r="B71" s="4" t="s">
        <v>45</v>
      </c>
      <c r="C71" s="5">
        <v>614</v>
      </c>
      <c r="D71" s="5">
        <v>577</v>
      </c>
      <c r="E71" s="6">
        <f t="shared" ref="E71:E77" si="6">IF(C71&gt;0,(D71-C71)/C71,"-")</f>
        <v>-6.026058631921824E-2</v>
      </c>
    </row>
    <row r="72" spans="2:5" ht="20.100000000000001" customHeight="1" thickBot="1" x14ac:dyDescent="0.25">
      <c r="B72" s="4" t="s">
        <v>43</v>
      </c>
      <c r="C72" s="5">
        <v>7</v>
      </c>
      <c r="D72" s="5">
        <v>5</v>
      </c>
      <c r="E72" s="6">
        <f t="shared" si="6"/>
        <v>-0.2857142857142857</v>
      </c>
    </row>
    <row r="73" spans="2:5" ht="20.100000000000001" customHeight="1" thickBot="1" x14ac:dyDescent="0.25">
      <c r="B73" s="4" t="s">
        <v>46</v>
      </c>
      <c r="C73" s="5">
        <v>879</v>
      </c>
      <c r="D73" s="5">
        <v>984</v>
      </c>
      <c r="E73" s="6">
        <f t="shared" si="6"/>
        <v>0.11945392491467577</v>
      </c>
    </row>
    <row r="74" spans="2:5" ht="20.100000000000001" customHeight="1" thickBot="1" x14ac:dyDescent="0.25">
      <c r="B74" s="4" t="s">
        <v>47</v>
      </c>
      <c r="C74" s="5">
        <v>311</v>
      </c>
      <c r="D74" s="5">
        <v>319</v>
      </c>
      <c r="E74" s="6">
        <f t="shared" si="6"/>
        <v>2.5723472668810289E-2</v>
      </c>
    </row>
    <row r="75" spans="2:5" ht="20.100000000000001" customHeight="1" thickBot="1" x14ac:dyDescent="0.25">
      <c r="B75" s="4" t="s">
        <v>48</v>
      </c>
      <c r="C75" s="5">
        <v>58</v>
      </c>
      <c r="D75" s="5">
        <v>69</v>
      </c>
      <c r="E75" s="6">
        <f t="shared" si="6"/>
        <v>0.18965517241379309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143</v>
      </c>
      <c r="D90" s="5">
        <v>223</v>
      </c>
      <c r="E90" s="6">
        <f>IF(C90&gt;0,(D90-C90)/C90,"-")</f>
        <v>0.55944055944055948</v>
      </c>
    </row>
    <row r="91" spans="2:5" ht="29.25" thickBot="1" x14ac:dyDescent="0.25">
      <c r="B91" s="4" t="s">
        <v>52</v>
      </c>
      <c r="C91" s="5">
        <v>95</v>
      </c>
      <c r="D91" s="5">
        <v>100</v>
      </c>
      <c r="E91" s="6">
        <f t="shared" ref="E91:E93" si="7">IF(C91&gt;0,(D91-C91)/C91,"-")</f>
        <v>5.2631578947368418E-2</v>
      </c>
    </row>
    <row r="92" spans="2:5" ht="29.25" customHeight="1" thickBot="1" x14ac:dyDescent="0.25">
      <c r="B92" s="4" t="s">
        <v>53</v>
      </c>
      <c r="C92" s="5">
        <v>83</v>
      </c>
      <c r="D92" s="5">
        <v>80</v>
      </c>
      <c r="E92" s="6">
        <f t="shared" si="7"/>
        <v>-3.614457831325301E-2</v>
      </c>
    </row>
    <row r="93" spans="2:5" ht="29.25" customHeight="1" thickBot="1" x14ac:dyDescent="0.25">
      <c r="B93" s="4" t="s">
        <v>54</v>
      </c>
      <c r="C93" s="6">
        <f>(C90+C91)/(C90+C91+C92)</f>
        <v>0.74143302180685355</v>
      </c>
      <c r="D93" s="6">
        <f>(D90+D91)/(D90+D91+D92)</f>
        <v>0.80148883374689828</v>
      </c>
      <c r="E93" s="6">
        <f t="shared" si="7"/>
        <v>8.0999645515774613E-2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343</v>
      </c>
      <c r="D100" s="5">
        <v>409</v>
      </c>
      <c r="E100" s="6">
        <f>IF(C100&gt;0,(D100-C100)/C100,"-")</f>
        <v>0.1924198250728863</v>
      </c>
    </row>
    <row r="101" spans="2:5" ht="20.100000000000001" customHeight="1" thickBot="1" x14ac:dyDescent="0.25">
      <c r="B101" s="4" t="s">
        <v>41</v>
      </c>
      <c r="C101" s="5">
        <v>146</v>
      </c>
      <c r="D101" s="5">
        <v>159</v>
      </c>
      <c r="E101" s="6">
        <f t="shared" ref="E101:E105" si="8">IF(C101&gt;0,(D101-C101)/C101,"-")</f>
        <v>8.9041095890410954E-2</v>
      </c>
    </row>
    <row r="102" spans="2:5" ht="20.100000000000001" customHeight="1" thickBot="1" x14ac:dyDescent="0.25">
      <c r="B102" s="4" t="s">
        <v>42</v>
      </c>
      <c r="C102" s="5">
        <v>109</v>
      </c>
      <c r="D102" s="5">
        <v>167</v>
      </c>
      <c r="E102" s="6">
        <f t="shared" si="8"/>
        <v>0.5321100917431193</v>
      </c>
    </row>
    <row r="103" spans="2:5" ht="20.100000000000001" customHeight="1" thickBot="1" x14ac:dyDescent="0.25">
      <c r="B103" s="4" t="s">
        <v>98</v>
      </c>
      <c r="C103" s="6">
        <f>(C101+C102)/C100</f>
        <v>0.7434402332361516</v>
      </c>
      <c r="D103" s="6">
        <f>(D101+D102)/D100</f>
        <v>0.79706601466992666</v>
      </c>
      <c r="E103" s="6">
        <f t="shared" si="8"/>
        <v>7.2131933457979774E-2</v>
      </c>
    </row>
    <row r="104" spans="2:5" ht="20.100000000000001" customHeight="1" thickBot="1" x14ac:dyDescent="0.25">
      <c r="B104" s="4" t="s">
        <v>39</v>
      </c>
      <c r="C104" s="6">
        <v>0.75647668393782386</v>
      </c>
      <c r="D104" s="6">
        <v>0.76811594202898548</v>
      </c>
      <c r="E104" s="6">
        <f t="shared" si="8"/>
        <v>1.5386142545165703E-2</v>
      </c>
    </row>
    <row r="105" spans="2:5" ht="20.100000000000001" customHeight="1" thickBot="1" x14ac:dyDescent="0.25">
      <c r="B105" s="4" t="s">
        <v>40</v>
      </c>
      <c r="C105" s="6">
        <v>0.72666666666666668</v>
      </c>
      <c r="D105" s="6">
        <v>0.82673267326732669</v>
      </c>
      <c r="E105" s="6">
        <f t="shared" si="8"/>
        <v>0.13770551367063302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329</v>
      </c>
      <c r="D112" s="5">
        <v>583</v>
      </c>
      <c r="E112" s="6">
        <f>IF(C112&gt;0,(D112-C112)/C112,"-")</f>
        <v>0.77203647416413379</v>
      </c>
    </row>
    <row r="113" spans="2:14" ht="15" thickBot="1" x14ac:dyDescent="0.25">
      <c r="B113" s="4" t="s">
        <v>56</v>
      </c>
      <c r="C113" s="5">
        <v>255</v>
      </c>
      <c r="D113" s="5">
        <v>436</v>
      </c>
      <c r="E113" s="6">
        <f t="shared" ref="E113:E114" si="9">IF(C113&gt;0,(D113-C113)/C113,"-")</f>
        <v>0.70980392156862748</v>
      </c>
    </row>
    <row r="114" spans="2:14" ht="15" thickBot="1" x14ac:dyDescent="0.25">
      <c r="B114" s="4" t="s">
        <v>57</v>
      </c>
      <c r="C114" s="5">
        <v>74</v>
      </c>
      <c r="D114" s="5">
        <v>147</v>
      </c>
      <c r="E114" s="6">
        <f t="shared" si="9"/>
        <v>0.98648648648648651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5</v>
      </c>
      <c r="D128" s="10">
        <v>1</v>
      </c>
      <c r="E128" s="10">
        <v>0</v>
      </c>
      <c r="F128" s="10">
        <v>6</v>
      </c>
      <c r="G128" s="10">
        <v>6</v>
      </c>
      <c r="H128" s="10">
        <v>4</v>
      </c>
      <c r="I128" s="10">
        <v>0</v>
      </c>
      <c r="J128" s="10">
        <v>10</v>
      </c>
      <c r="K128" s="6">
        <f>IF(C128=0,"-",(G128-C128)/C128)</f>
        <v>0.2</v>
      </c>
      <c r="L128" s="6">
        <f t="shared" ref="L128:N133" si="10">IF(D128=0,"-",(H128-D128)/D128)</f>
        <v>3</v>
      </c>
      <c r="M128" s="6" t="str">
        <f t="shared" si="10"/>
        <v>-</v>
      </c>
      <c r="N128" s="6">
        <f t="shared" si="10"/>
        <v>0.66666666666666663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2</v>
      </c>
      <c r="H129" s="10">
        <v>0</v>
      </c>
      <c r="I129" s="10">
        <v>0</v>
      </c>
      <c r="J129" s="10">
        <v>2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6</v>
      </c>
      <c r="D133" s="10">
        <v>1</v>
      </c>
      <c r="E133" s="10">
        <v>0</v>
      </c>
      <c r="F133" s="10">
        <v>7</v>
      </c>
      <c r="G133" s="10">
        <v>8</v>
      </c>
      <c r="H133" s="10">
        <v>4</v>
      </c>
      <c r="I133" s="10">
        <v>0</v>
      </c>
      <c r="J133" s="10">
        <v>12</v>
      </c>
      <c r="K133" s="6">
        <f t="shared" si="11"/>
        <v>0.33333333333333331</v>
      </c>
      <c r="L133" s="6">
        <f t="shared" si="10"/>
        <v>3</v>
      </c>
      <c r="M133" s="6" t="str">
        <f t="shared" si="10"/>
        <v>-</v>
      </c>
      <c r="N133" s="6">
        <f t="shared" si="10"/>
        <v>0.7142857142857143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0.75</v>
      </c>
      <c r="H134" s="6">
        <f t="shared" si="12"/>
        <v>1</v>
      </c>
      <c r="I134" s="6" t="str">
        <f t="shared" si="12"/>
        <v>-</v>
      </c>
      <c r="J134" s="6">
        <f t="shared" si="12"/>
        <v>0.83333333333333337</v>
      </c>
      <c r="K134" s="6">
        <f>IF(OR(C134="-",G134="-"),"-",(G134-C134)/C134)</f>
        <v>-0.25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-0.16666666666666663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13</v>
      </c>
      <c r="D143" s="10">
        <v>0</v>
      </c>
      <c r="E143" s="10">
        <v>1</v>
      </c>
      <c r="F143" s="10">
        <v>14</v>
      </c>
      <c r="G143" s="10">
        <v>13</v>
      </c>
      <c r="H143" s="10">
        <v>0</v>
      </c>
      <c r="I143" s="10">
        <v>2</v>
      </c>
      <c r="J143" s="10">
        <v>15</v>
      </c>
      <c r="K143" s="6">
        <f>IF(C143=0,"-",(G143-C143)/C143)</f>
        <v>0</v>
      </c>
      <c r="L143" s="6" t="str">
        <f t="shared" ref="L143:N147" si="15">IF(D143=0,"-",(H143-D143)/D143)</f>
        <v>-</v>
      </c>
      <c r="M143" s="6">
        <f t="shared" si="15"/>
        <v>1</v>
      </c>
      <c r="N143" s="6">
        <f t="shared" si="15"/>
        <v>7.1428571428571425E-2</v>
      </c>
    </row>
    <row r="144" spans="2:14" ht="15" thickBot="1" x14ac:dyDescent="0.25">
      <c r="B144" s="4" t="s">
        <v>72</v>
      </c>
      <c r="C144" s="10">
        <v>8</v>
      </c>
      <c r="D144" s="10">
        <v>0</v>
      </c>
      <c r="E144" s="10">
        <v>0</v>
      </c>
      <c r="F144" s="10">
        <v>8</v>
      </c>
      <c r="G144" s="10">
        <v>5</v>
      </c>
      <c r="H144" s="10">
        <v>0</v>
      </c>
      <c r="I144" s="10">
        <v>0</v>
      </c>
      <c r="J144" s="10">
        <v>5</v>
      </c>
      <c r="K144" s="6">
        <f t="shared" ref="K144:K147" si="16">IF(C144=0,"-",(G144-C144)/C144)</f>
        <v>-0.375</v>
      </c>
      <c r="L144" s="6" t="str">
        <f t="shared" si="15"/>
        <v>-</v>
      </c>
      <c r="M144" s="6" t="str">
        <f t="shared" si="15"/>
        <v>-</v>
      </c>
      <c r="N144" s="6">
        <f t="shared" si="15"/>
        <v>-0.375</v>
      </c>
    </row>
    <row r="145" spans="2:14" ht="15" thickBot="1" x14ac:dyDescent="0.25">
      <c r="B145" s="4" t="s">
        <v>73</v>
      </c>
      <c r="C145" s="10">
        <v>36</v>
      </c>
      <c r="D145" s="10">
        <v>0</v>
      </c>
      <c r="E145" s="10">
        <v>0</v>
      </c>
      <c r="F145" s="10">
        <v>36</v>
      </c>
      <c r="G145" s="10">
        <v>54</v>
      </c>
      <c r="H145" s="10">
        <v>0</v>
      </c>
      <c r="I145" s="10">
        <v>1</v>
      </c>
      <c r="J145" s="10">
        <v>55</v>
      </c>
      <c r="K145" s="6">
        <f t="shared" si="16"/>
        <v>0.5</v>
      </c>
      <c r="L145" s="6" t="str">
        <f t="shared" si="15"/>
        <v>-</v>
      </c>
      <c r="M145" s="6" t="str">
        <f t="shared" si="15"/>
        <v>-</v>
      </c>
      <c r="N145" s="6">
        <f t="shared" si="15"/>
        <v>0.52777777777777779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1</v>
      </c>
      <c r="F146" s="10">
        <v>8</v>
      </c>
      <c r="G146" s="10">
        <v>14</v>
      </c>
      <c r="H146" s="10">
        <v>0</v>
      </c>
      <c r="I146" s="10">
        <v>0</v>
      </c>
      <c r="J146" s="10">
        <v>14</v>
      </c>
      <c r="K146" s="6">
        <f t="shared" si="16"/>
        <v>1</v>
      </c>
      <c r="L146" s="6" t="str">
        <f t="shared" si="15"/>
        <v>-</v>
      </c>
      <c r="M146" s="6">
        <f t="shared" si="15"/>
        <v>-1</v>
      </c>
      <c r="N146" s="6">
        <f t="shared" si="15"/>
        <v>0.75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64</v>
      </c>
      <c r="D148" s="10">
        <v>0</v>
      </c>
      <c r="E148" s="10">
        <v>2</v>
      </c>
      <c r="F148" s="10">
        <v>66</v>
      </c>
      <c r="G148" s="10">
        <v>86</v>
      </c>
      <c r="H148" s="10">
        <v>0</v>
      </c>
      <c r="I148" s="10">
        <v>3</v>
      </c>
      <c r="J148" s="10">
        <v>89</v>
      </c>
      <c r="K148" s="6">
        <f t="shared" ref="K148" si="17">IF(C148=0,"-",(G148-C148)/C148)</f>
        <v>0.34375</v>
      </c>
      <c r="L148" s="6" t="str">
        <f t="shared" ref="L148" si="18">IF(D148=0,"-",(H148-D148)/D148)</f>
        <v>-</v>
      </c>
      <c r="M148" s="6">
        <f t="shared" ref="M148" si="19">IF(E148=0,"-",(I148-E148)/E148)</f>
        <v>0.5</v>
      </c>
      <c r="N148" s="6">
        <f t="shared" ref="N148" si="20">IF(F148=0,"-",(J148-F148)/F148)</f>
        <v>0.34848484848484851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0.26530612244897961</v>
      </c>
      <c r="D149" s="6" t="str">
        <f t="shared" si="21"/>
        <v>-</v>
      </c>
      <c r="E149" s="6">
        <f t="shared" si="21"/>
        <v>1</v>
      </c>
      <c r="F149" s="6">
        <f t="shared" si="21"/>
        <v>0.28000000000000003</v>
      </c>
      <c r="G149" s="6">
        <f t="shared" si="21"/>
        <v>0.19402985074626866</v>
      </c>
      <c r="H149" s="6" t="str">
        <f t="shared" si="21"/>
        <v>-</v>
      </c>
      <c r="I149" s="6">
        <f t="shared" si="21"/>
        <v>0.66666666666666663</v>
      </c>
      <c r="J149" s="6">
        <f t="shared" si="21"/>
        <v>0.21428571428571427</v>
      </c>
      <c r="K149" s="6">
        <f>IF(OR(C149="-",G149="-"),"-",(G149-C149)/C149)</f>
        <v>-0.2686567164179105</v>
      </c>
      <c r="L149" s="6" t="str">
        <f t="shared" ref="L149:N150" si="22">IF(OR(D149="-",H149="-"),"-",(H149-D149)/D149)</f>
        <v>-</v>
      </c>
      <c r="M149" s="6">
        <f t="shared" si="22"/>
        <v>-0.33333333333333337</v>
      </c>
      <c r="N149" s="6">
        <f t="shared" si="22"/>
        <v>-0.23469387755102053</v>
      </c>
    </row>
    <row r="150" spans="2:14" ht="29.25" thickBot="1" x14ac:dyDescent="0.25">
      <c r="B150" s="7" t="s">
        <v>77</v>
      </c>
      <c r="C150" s="6">
        <f t="shared" si="21"/>
        <v>0.53333333333333333</v>
      </c>
      <c r="D150" s="6" t="str">
        <f t="shared" si="21"/>
        <v>-</v>
      </c>
      <c r="E150" s="6" t="str">
        <f t="shared" si="21"/>
        <v>-</v>
      </c>
      <c r="F150" s="6">
        <f t="shared" si="21"/>
        <v>0.5</v>
      </c>
      <c r="G150" s="6">
        <f t="shared" si="21"/>
        <v>0.26315789473684209</v>
      </c>
      <c r="H150" s="6" t="str">
        <f t="shared" si="21"/>
        <v>-</v>
      </c>
      <c r="I150" s="6" t="str">
        <f t="shared" si="21"/>
        <v>-</v>
      </c>
      <c r="J150" s="6">
        <f t="shared" si="21"/>
        <v>0.26315789473684209</v>
      </c>
      <c r="K150" s="6">
        <f>IF(OR(C150="-",G150="-"),"-",(G150-C150)/C150)</f>
        <v>-0.50657894736842113</v>
      </c>
      <c r="L150" s="6" t="str">
        <f t="shared" si="22"/>
        <v>-</v>
      </c>
      <c r="M150" s="6" t="str">
        <f t="shared" si="22"/>
        <v>-</v>
      </c>
      <c r="N150" s="6">
        <f t="shared" si="22"/>
        <v>-0.47368421052631582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44</v>
      </c>
      <c r="D157" s="19">
        <v>66</v>
      </c>
      <c r="E157" s="18">
        <f>IF(C157=0,"-",(D157-C157)/C157)</f>
        <v>0.5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20</v>
      </c>
      <c r="D158" s="19">
        <v>18</v>
      </c>
      <c r="E158" s="18">
        <f t="shared" ref="E158:E159" si="23">IF(C158=0,"-",(D158-C158)/C158)</f>
        <v>-0.1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0.6875</v>
      </c>
      <c r="D160" s="18">
        <f>IF(D157=0,"-",D157/(D157+D158+D159))</f>
        <v>0.7857142857142857</v>
      </c>
      <c r="E160" s="18">
        <f>IF(OR(C160="-",D160="-"),"-",(D160-C160)/C160)</f>
        <v>0.14285714285714282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6</v>
      </c>
      <c r="D166" s="5">
        <v>12</v>
      </c>
      <c r="E166" s="6">
        <f>IF(C166=0,"-",(D166-C166)/C166)</f>
        <v>1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5</v>
      </c>
      <c r="E167" s="6">
        <f t="shared" ref="E167:E168" si="24">IF(C167=0,"-",(D167-C167)/C167)</f>
        <v>0.66666666666666663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5</v>
      </c>
      <c r="E168" s="6">
        <f t="shared" si="24"/>
        <v>0.66666666666666663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0.83333333333333337</v>
      </c>
      <c r="E169" s="6">
        <f t="shared" ref="E169:E171" si="25">IF(OR(C169="-",D169="-"),"-",(D169-C169)/C169)</f>
        <v>-0.16666666666666663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0.83333333333333337</v>
      </c>
      <c r="E170" s="6">
        <f t="shared" si="25"/>
        <v>-0.16666666666666663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0.83333333333333337</v>
      </c>
      <c r="E171" s="6">
        <f t="shared" si="25"/>
        <v>-0.16666666666666663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10</v>
      </c>
      <c r="D178" s="5">
        <v>9</v>
      </c>
      <c r="E178" s="6">
        <f>IF(C178=0,"-",(D178-C178)/C178)</f>
        <v>-0.1</v>
      </c>
      <c r="H178" s="13"/>
    </row>
    <row r="179" spans="2:8" ht="15" thickBot="1" x14ac:dyDescent="0.25">
      <c r="B179" s="4" t="s">
        <v>43</v>
      </c>
      <c r="C179" s="5">
        <v>9</v>
      </c>
      <c r="D179" s="5">
        <v>8</v>
      </c>
      <c r="E179" s="6">
        <f t="shared" ref="E179:E185" si="26">IF(C179=0,"-",(D179-C179)/C179)</f>
        <v>-0.1111111111111111</v>
      </c>
      <c r="H179" s="13"/>
    </row>
    <row r="180" spans="2:8" ht="15" thickBot="1" x14ac:dyDescent="0.25">
      <c r="B180" s="4" t="s">
        <v>47</v>
      </c>
      <c r="C180" s="5">
        <v>1</v>
      </c>
      <c r="D180" s="5">
        <v>1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55</v>
      </c>
      <c r="D182" s="5">
        <v>74</v>
      </c>
      <c r="E182" s="6">
        <f t="shared" si="26"/>
        <v>0.34545454545454546</v>
      </c>
      <c r="H182" s="13"/>
    </row>
    <row r="183" spans="2:8" ht="15" thickBot="1" x14ac:dyDescent="0.25">
      <c r="B183" s="4" t="s">
        <v>47</v>
      </c>
      <c r="C183" s="5">
        <v>52</v>
      </c>
      <c r="D183" s="5">
        <v>70</v>
      </c>
      <c r="E183" s="6">
        <f t="shared" si="26"/>
        <v>0.34615384615384615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4</v>
      </c>
      <c r="E185" s="6">
        <f t="shared" si="26"/>
        <v>0.33333333333333331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2</v>
      </c>
      <c r="E197" s="6">
        <f t="shared" ref="E197:E200" si="27">IF(C197=0,"-",(D197-C197)/C197)</f>
        <v>-0.33333333333333331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2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3</v>
      </c>
      <c r="D200" s="5">
        <v>2</v>
      </c>
      <c r="E200" s="6">
        <f t="shared" si="27"/>
        <v>-0.33333333333333331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2</v>
      </c>
      <c r="E208" s="6">
        <f t="shared" si="28"/>
        <v>-0.33333333333333331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2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6</v>
      </c>
      <c r="E221" s="6">
        <f t="shared" ref="E221:E223" si="30">IF(C221=0,"-",(D221-C221)/C221)</f>
        <v>0.2</v>
      </c>
    </row>
    <row r="222" spans="2:5" ht="15" thickBot="1" x14ac:dyDescent="0.25">
      <c r="B222" s="16" t="s">
        <v>92</v>
      </c>
      <c r="C222" s="5">
        <v>4</v>
      </c>
      <c r="D222" s="5">
        <v>2</v>
      </c>
      <c r="E222" s="6">
        <f t="shared" si="30"/>
        <v>-0.5</v>
      </c>
    </row>
    <row r="223" spans="2:5" ht="15" thickBot="1" x14ac:dyDescent="0.25">
      <c r="B223" s="16" t="s">
        <v>93</v>
      </c>
      <c r="C223" s="5">
        <v>16</v>
      </c>
      <c r="D223" s="5">
        <v>22</v>
      </c>
      <c r="E223" s="6">
        <f t="shared" si="30"/>
        <v>0.375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214</v>
      </c>
      <c r="D14" s="5">
        <v>248</v>
      </c>
      <c r="E14" s="6">
        <f>IF(C14&gt;0,(D14-C14)/C14)</f>
        <v>0.15887850467289719</v>
      </c>
    </row>
    <row r="15" spans="1:5" ht="20.100000000000001" customHeight="1" thickBot="1" x14ac:dyDescent="0.25">
      <c r="B15" s="4" t="s">
        <v>17</v>
      </c>
      <c r="C15" s="5">
        <v>208</v>
      </c>
      <c r="D15" s="5">
        <v>238</v>
      </c>
      <c r="E15" s="6">
        <f t="shared" ref="E15:E25" si="0">IF(C15&gt;0,(D15-C15)/C15)</f>
        <v>0.14423076923076922</v>
      </c>
    </row>
    <row r="16" spans="1:5" ht="20.100000000000001" customHeight="1" thickBot="1" x14ac:dyDescent="0.25">
      <c r="B16" s="4" t="s">
        <v>18</v>
      </c>
      <c r="C16" s="5">
        <v>130</v>
      </c>
      <c r="D16" s="5">
        <v>156</v>
      </c>
      <c r="E16" s="6">
        <f t="shared" si="0"/>
        <v>0.2</v>
      </c>
    </row>
    <row r="17" spans="2:5" ht="20.100000000000001" customHeight="1" thickBot="1" x14ac:dyDescent="0.25">
      <c r="B17" s="4" t="s">
        <v>19</v>
      </c>
      <c r="C17" s="5">
        <v>78</v>
      </c>
      <c r="D17" s="5">
        <v>82</v>
      </c>
      <c r="E17" s="6">
        <f t="shared" si="0"/>
        <v>5.128205128205128E-2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0.375</v>
      </c>
      <c r="D20" s="6">
        <f>D17/D15</f>
        <v>0.34453781512605042</v>
      </c>
      <c r="E20" s="6">
        <f t="shared" si="0"/>
        <v>-8.1232492997198882E-2</v>
      </c>
    </row>
    <row r="21" spans="2:5" ht="30" customHeight="1" thickBot="1" x14ac:dyDescent="0.25">
      <c r="B21" s="4" t="s">
        <v>23</v>
      </c>
      <c r="C21" s="5">
        <v>32</v>
      </c>
      <c r="D21" s="5">
        <v>48</v>
      </c>
      <c r="E21" s="6">
        <f t="shared" si="0"/>
        <v>0.5</v>
      </c>
    </row>
    <row r="22" spans="2:5" ht="20.100000000000001" customHeight="1" thickBot="1" x14ac:dyDescent="0.25">
      <c r="B22" s="4" t="s">
        <v>24</v>
      </c>
      <c r="C22" s="5">
        <v>18</v>
      </c>
      <c r="D22" s="5">
        <v>29</v>
      </c>
      <c r="E22" s="6">
        <f t="shared" si="0"/>
        <v>0.61111111111111116</v>
      </c>
    </row>
    <row r="23" spans="2:5" ht="20.100000000000001" customHeight="1" thickBot="1" x14ac:dyDescent="0.25">
      <c r="B23" s="4" t="s">
        <v>25</v>
      </c>
      <c r="C23" s="5">
        <v>14</v>
      </c>
      <c r="D23" s="5">
        <v>19</v>
      </c>
      <c r="E23" s="6">
        <f t="shared" si="0"/>
        <v>0.35714285714285715</v>
      </c>
    </row>
    <row r="24" spans="2:5" ht="20.100000000000001" customHeight="1" thickBot="1" x14ac:dyDescent="0.25">
      <c r="B24" s="4" t="s">
        <v>21</v>
      </c>
      <c r="C24" s="6">
        <f>C23/C21</f>
        <v>0.4375</v>
      </c>
      <c r="D24" s="6">
        <f t="shared" ref="D24" si="1">D23/D21</f>
        <v>0.39583333333333331</v>
      </c>
      <c r="E24" s="6">
        <f t="shared" si="0"/>
        <v>-9.5238095238095274E-2</v>
      </c>
    </row>
    <row r="25" spans="2:5" ht="20.100000000000001" customHeight="1" thickBot="1" x14ac:dyDescent="0.25">
      <c r="B25" s="7" t="s">
        <v>26</v>
      </c>
      <c r="C25" s="6">
        <v>0.12836257490388234</v>
      </c>
      <c r="D25" s="6">
        <v>0.1457949192308399</v>
      </c>
      <c r="E25" s="6">
        <f t="shared" si="0"/>
        <v>0.13580550514829473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57</v>
      </c>
      <c r="D34" s="5">
        <v>83</v>
      </c>
      <c r="E34" s="6">
        <f>IF(C34&gt;0,(D34-C34)/C34,"-")</f>
        <v>0.45614035087719296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11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51</v>
      </c>
      <c r="D36" s="5">
        <v>55</v>
      </c>
      <c r="E36" s="6">
        <f t="shared" si="2"/>
        <v>7.8431372549019607E-2</v>
      </c>
    </row>
    <row r="37" spans="2:5" ht="20.100000000000001" customHeight="1" thickBot="1" x14ac:dyDescent="0.25">
      <c r="B37" s="4" t="s">
        <v>30</v>
      </c>
      <c r="C37" s="5">
        <v>6</v>
      </c>
      <c r="D37" s="5">
        <v>17</v>
      </c>
      <c r="E37" s="6">
        <f t="shared" si="2"/>
        <v>1.8333333333333333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42</v>
      </c>
      <c r="D44" s="5">
        <v>54</v>
      </c>
      <c r="E44" s="6">
        <f>IF(C44&gt;0,(D44-C44)/C44,"-")</f>
        <v>0.2857142857142857</v>
      </c>
    </row>
    <row r="45" spans="2:5" ht="20.100000000000001" customHeight="1" thickBot="1" x14ac:dyDescent="0.25">
      <c r="B45" s="4" t="s">
        <v>34</v>
      </c>
      <c r="C45" s="5">
        <v>0</v>
      </c>
      <c r="D45" s="5">
        <v>0</v>
      </c>
      <c r="E45" s="6" t="str">
        <f t="shared" ref="E45:E51" si="3">IF(C45&gt;0,(D45-C45)/C45,"-")</f>
        <v>-</v>
      </c>
    </row>
    <row r="46" spans="2:5" ht="20.100000000000001" customHeight="1" thickBot="1" x14ac:dyDescent="0.25">
      <c r="B46" s="4" t="s">
        <v>31</v>
      </c>
      <c r="C46" s="5">
        <v>0</v>
      </c>
      <c r="D46" s="5">
        <v>2</v>
      </c>
      <c r="E46" s="6" t="str">
        <f t="shared" si="3"/>
        <v>-</v>
      </c>
    </row>
    <row r="47" spans="2:5" ht="20.100000000000001" customHeight="1" thickBot="1" x14ac:dyDescent="0.25">
      <c r="B47" s="4" t="s">
        <v>32</v>
      </c>
      <c r="C47" s="5">
        <v>39</v>
      </c>
      <c r="D47" s="5">
        <v>71</v>
      </c>
      <c r="E47" s="6">
        <f t="shared" si="3"/>
        <v>0.82051282051282048</v>
      </c>
    </row>
    <row r="48" spans="2:5" ht="20.100000000000001" customHeight="1" thickBot="1" x14ac:dyDescent="0.25">
      <c r="B48" s="4" t="s">
        <v>35</v>
      </c>
      <c r="C48" s="5">
        <v>26</v>
      </c>
      <c r="D48" s="5">
        <v>51</v>
      </c>
      <c r="E48" s="6">
        <f t="shared" si="3"/>
        <v>0.96153846153846156</v>
      </c>
    </row>
    <row r="49" spans="2:5" ht="20.100000000000001" customHeight="1" thickBot="1" x14ac:dyDescent="0.25">
      <c r="B49" s="4" t="s">
        <v>67</v>
      </c>
      <c r="C49" s="5">
        <v>38</v>
      </c>
      <c r="D49" s="5">
        <v>48</v>
      </c>
      <c r="E49" s="6">
        <f t="shared" si="3"/>
        <v>0.26315789473684209</v>
      </c>
    </row>
    <row r="50" spans="2:5" ht="20.100000000000001" customHeight="1" collapsed="1" thickBot="1" x14ac:dyDescent="0.25">
      <c r="B50" s="4" t="s">
        <v>36</v>
      </c>
      <c r="C50" s="6">
        <f>C44/(C44+C45)</f>
        <v>1</v>
      </c>
      <c r="D50" s="6">
        <f>D44/(D44+D45)</f>
        <v>1</v>
      </c>
      <c r="E50" s="6">
        <f t="shared" si="3"/>
        <v>0</v>
      </c>
    </row>
    <row r="51" spans="2:5" ht="20.100000000000001" customHeight="1" thickBot="1" x14ac:dyDescent="0.25">
      <c r="B51" s="4" t="s">
        <v>37</v>
      </c>
      <c r="C51" s="6">
        <f>C47/(C46+C47)</f>
        <v>1</v>
      </c>
      <c r="D51" s="6">
        <f t="shared" ref="D51" si="4">D47/(D46+D47)</f>
        <v>0.9726027397260274</v>
      </c>
      <c r="E51" s="6">
        <f t="shared" si="3"/>
        <v>-2.7397260273972601E-2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42</v>
      </c>
      <c r="D58" s="5">
        <v>54</v>
      </c>
      <c r="E58" s="6">
        <f>IF(C58&gt;0,(D58-C58)/C58,"-")</f>
        <v>0.2857142857142857</v>
      </c>
    </row>
    <row r="59" spans="2:5" ht="20.100000000000001" customHeight="1" thickBot="1" x14ac:dyDescent="0.25">
      <c r="B59" s="4" t="s">
        <v>41</v>
      </c>
      <c r="C59" s="5">
        <v>29</v>
      </c>
      <c r="D59" s="5">
        <v>34</v>
      </c>
      <c r="E59" s="6">
        <f t="shared" ref="E59:E63" si="5">IF(C59&gt;0,(D59-C59)/C59,"-")</f>
        <v>0.17241379310344829</v>
      </c>
    </row>
    <row r="60" spans="2:5" ht="20.100000000000001" customHeight="1" thickBot="1" x14ac:dyDescent="0.25">
      <c r="B60" s="4" t="s">
        <v>42</v>
      </c>
      <c r="C60" s="5">
        <v>13</v>
      </c>
      <c r="D60" s="5">
        <v>20</v>
      </c>
      <c r="E60" s="6">
        <f t="shared" si="5"/>
        <v>0.53846153846153844</v>
      </c>
    </row>
    <row r="61" spans="2:5" ht="20.100000000000001" customHeight="1" collapsed="1" thickBot="1" x14ac:dyDescent="0.25">
      <c r="B61" s="4" t="s">
        <v>98</v>
      </c>
      <c r="C61" s="6">
        <f>(C59+C60)/C58</f>
        <v>1</v>
      </c>
      <c r="D61" s="6">
        <f>(D59+D60)/D58</f>
        <v>1</v>
      </c>
      <c r="E61" s="6">
        <f t="shared" si="5"/>
        <v>0</v>
      </c>
    </row>
    <row r="62" spans="2:5" ht="20.100000000000001" customHeight="1" thickBot="1" x14ac:dyDescent="0.25">
      <c r="B62" s="4" t="s">
        <v>39</v>
      </c>
      <c r="C62" s="6">
        <v>1</v>
      </c>
      <c r="D62" s="6">
        <v>1</v>
      </c>
      <c r="E62" s="6">
        <f t="shared" si="5"/>
        <v>0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219</v>
      </c>
      <c r="D70" s="5">
        <v>322</v>
      </c>
      <c r="E70" s="6">
        <f>IF(C70&gt;0,(D70-C70)/C70,"-")</f>
        <v>0.47031963470319632</v>
      </c>
    </row>
    <row r="71" spans="2:5" ht="20.100000000000001" customHeight="1" thickBot="1" x14ac:dyDescent="0.25">
      <c r="B71" s="4" t="s">
        <v>45</v>
      </c>
      <c r="C71" s="5">
        <v>89</v>
      </c>
      <c r="D71" s="5">
        <v>173</v>
      </c>
      <c r="E71" s="6">
        <f t="shared" ref="E71:E77" si="6">IF(C71&gt;0,(D71-C71)/C71,"-")</f>
        <v>0.9438202247191011</v>
      </c>
    </row>
    <row r="72" spans="2:5" ht="20.100000000000001" customHeight="1" thickBot="1" x14ac:dyDescent="0.25">
      <c r="B72" s="4" t="s">
        <v>43</v>
      </c>
      <c r="C72" s="5">
        <v>0</v>
      </c>
      <c r="D72" s="5">
        <v>1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105</v>
      </c>
      <c r="D73" s="5">
        <v>99</v>
      </c>
      <c r="E73" s="6">
        <f t="shared" si="6"/>
        <v>-5.7142857142857141E-2</v>
      </c>
    </row>
    <row r="74" spans="2:5" ht="20.100000000000001" customHeight="1" thickBot="1" x14ac:dyDescent="0.25">
      <c r="B74" s="4" t="s">
        <v>47</v>
      </c>
      <c r="C74" s="5">
        <v>22</v>
      </c>
      <c r="D74" s="5">
        <v>45</v>
      </c>
      <c r="E74" s="6">
        <f t="shared" si="6"/>
        <v>1.0454545454545454</v>
      </c>
    </row>
    <row r="75" spans="2:5" ht="20.100000000000001" customHeight="1" thickBot="1" x14ac:dyDescent="0.25">
      <c r="B75" s="4" t="s">
        <v>48</v>
      </c>
      <c r="C75" s="5">
        <v>3</v>
      </c>
      <c r="D75" s="5">
        <v>4</v>
      </c>
      <c r="E75" s="6">
        <f t="shared" si="6"/>
        <v>0.33333333333333331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51</v>
      </c>
      <c r="D90" s="5">
        <v>43</v>
      </c>
      <c r="E90" s="6">
        <f>IF(C90&gt;0,(D90-C90)/C90,"-")</f>
        <v>-0.15686274509803921</v>
      </c>
    </row>
    <row r="91" spans="2:5" ht="29.25" thickBot="1" x14ac:dyDescent="0.25">
      <c r="B91" s="4" t="s">
        <v>52</v>
      </c>
      <c r="C91" s="5">
        <v>6</v>
      </c>
      <c r="D91" s="5">
        <v>2</v>
      </c>
      <c r="E91" s="6">
        <f t="shared" ref="E91:E93" si="7">IF(C91&gt;0,(D91-C91)/C91,"-")</f>
        <v>-0.66666666666666663</v>
      </c>
    </row>
    <row r="92" spans="2:5" ht="29.25" customHeight="1" thickBot="1" x14ac:dyDescent="0.25">
      <c r="B92" s="4" t="s">
        <v>53</v>
      </c>
      <c r="C92" s="5">
        <v>24</v>
      </c>
      <c r="D92" s="5">
        <v>15</v>
      </c>
      <c r="E92" s="6">
        <f t="shared" si="7"/>
        <v>-0.375</v>
      </c>
    </row>
    <row r="93" spans="2:5" ht="29.25" customHeight="1" thickBot="1" x14ac:dyDescent="0.25">
      <c r="B93" s="4" t="s">
        <v>54</v>
      </c>
      <c r="C93" s="6">
        <f>(C90+C91)/(C90+C91+C92)</f>
        <v>0.70370370370370372</v>
      </c>
      <c r="D93" s="6">
        <f>(D90+D91)/(D90+D91+D92)</f>
        <v>0.75</v>
      </c>
      <c r="E93" s="6">
        <f t="shared" si="7"/>
        <v>6.5789473684210495E-2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81</v>
      </c>
      <c r="D100" s="5">
        <v>60</v>
      </c>
      <c r="E100" s="6">
        <f>IF(C100&gt;0,(D100-C100)/C100,"-")</f>
        <v>-0.25925925925925924</v>
      </c>
    </row>
    <row r="101" spans="2:5" ht="20.100000000000001" customHeight="1" thickBot="1" x14ac:dyDescent="0.25">
      <c r="B101" s="4" t="s">
        <v>41</v>
      </c>
      <c r="C101" s="5">
        <v>35</v>
      </c>
      <c r="D101" s="5">
        <v>27</v>
      </c>
      <c r="E101" s="6">
        <f t="shared" ref="E101:E105" si="8">IF(C101&gt;0,(D101-C101)/C101,"-")</f>
        <v>-0.22857142857142856</v>
      </c>
    </row>
    <row r="102" spans="2:5" ht="20.100000000000001" customHeight="1" thickBot="1" x14ac:dyDescent="0.25">
      <c r="B102" s="4" t="s">
        <v>42</v>
      </c>
      <c r="C102" s="5">
        <v>22</v>
      </c>
      <c r="D102" s="5">
        <v>18</v>
      </c>
      <c r="E102" s="6">
        <f t="shared" si="8"/>
        <v>-0.18181818181818182</v>
      </c>
    </row>
    <row r="103" spans="2:5" ht="20.100000000000001" customHeight="1" thickBot="1" x14ac:dyDescent="0.25">
      <c r="B103" s="4" t="s">
        <v>98</v>
      </c>
      <c r="C103" s="6">
        <f>(C101+C102)/C100</f>
        <v>0.70370370370370372</v>
      </c>
      <c r="D103" s="6">
        <f>(D101+D102)/D100</f>
        <v>0.75</v>
      </c>
      <c r="E103" s="6">
        <f t="shared" si="8"/>
        <v>6.5789473684210495E-2</v>
      </c>
    </row>
    <row r="104" spans="2:5" ht="20.100000000000001" customHeight="1" thickBot="1" x14ac:dyDescent="0.25">
      <c r="B104" s="4" t="s">
        <v>39</v>
      </c>
      <c r="C104" s="6">
        <v>0.7</v>
      </c>
      <c r="D104" s="6">
        <v>0.75</v>
      </c>
      <c r="E104" s="6">
        <f t="shared" si="8"/>
        <v>7.1428571428571494E-2</v>
      </c>
    </row>
    <row r="105" spans="2:5" ht="20.100000000000001" customHeight="1" thickBot="1" x14ac:dyDescent="0.25">
      <c r="B105" s="4" t="s">
        <v>40</v>
      </c>
      <c r="C105" s="6">
        <v>0.70967741935483875</v>
      </c>
      <c r="D105" s="6">
        <v>0.75</v>
      </c>
      <c r="E105" s="6">
        <f t="shared" si="8"/>
        <v>5.6818181818181768E-2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59</v>
      </c>
      <c r="D112" s="5">
        <v>64</v>
      </c>
      <c r="E112" s="6">
        <f>IF(C112&gt;0,(D112-C112)/C112,"-")</f>
        <v>8.4745762711864403E-2</v>
      </c>
    </row>
    <row r="113" spans="2:14" ht="15" thickBot="1" x14ac:dyDescent="0.25">
      <c r="B113" s="4" t="s">
        <v>56</v>
      </c>
      <c r="C113" s="5">
        <v>28</v>
      </c>
      <c r="D113" s="5">
        <v>39</v>
      </c>
      <c r="E113" s="6">
        <f t="shared" ref="E113:E114" si="9">IF(C113&gt;0,(D113-C113)/C113,"-")</f>
        <v>0.39285714285714285</v>
      </c>
    </row>
    <row r="114" spans="2:14" ht="15" thickBot="1" x14ac:dyDescent="0.25">
      <c r="B114" s="4" t="s">
        <v>57</v>
      </c>
      <c r="C114" s="5">
        <v>31</v>
      </c>
      <c r="D114" s="5">
        <v>25</v>
      </c>
      <c r="E114" s="6">
        <f t="shared" si="9"/>
        <v>-0.19354838709677419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 t="str">
        <f t="shared" si="10"/>
        <v>-</v>
      </c>
      <c r="N133" s="6">
        <f t="shared" si="10"/>
        <v>-1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</v>
      </c>
      <c r="D145" s="10">
        <v>0</v>
      </c>
      <c r="E145" s="10">
        <v>0</v>
      </c>
      <c r="F145" s="10">
        <v>1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6"/>
        <v>-1</v>
      </c>
      <c r="L146" s="6" t="str">
        <f t="shared" si="15"/>
        <v>-</v>
      </c>
      <c r="M146" s="6" t="str">
        <f t="shared" si="15"/>
        <v>-</v>
      </c>
      <c r="N146" s="6">
        <f t="shared" si="15"/>
        <v>-1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</v>
      </c>
      <c r="D148" s="10">
        <v>0</v>
      </c>
      <c r="E148" s="10">
        <v>0</v>
      </c>
      <c r="F148" s="10">
        <v>2</v>
      </c>
      <c r="G148" s="10">
        <v>0</v>
      </c>
      <c r="H148" s="10">
        <v>0</v>
      </c>
      <c r="I148" s="10">
        <v>0</v>
      </c>
      <c r="J148" s="10">
        <v>0</v>
      </c>
      <c r="K148" s="6">
        <f t="shared" ref="K148" si="17">IF(C148=0,"-",(G148-C148)/C148)</f>
        <v>-1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-1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2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1</v>
      </c>
      <c r="D179" s="5">
        <v>2</v>
      </c>
      <c r="E179" s="6">
        <f t="shared" ref="E179:E185" si="26">IF(C179=0,"-",(D179-C179)/C179)</f>
        <v>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</v>
      </c>
      <c r="D182" s="5">
        <v>0</v>
      </c>
      <c r="E182" s="6">
        <f t="shared" si="26"/>
        <v>-1</v>
      </c>
      <c r="H182" s="13"/>
    </row>
    <row r="183" spans="2:8" ht="15" thickBot="1" x14ac:dyDescent="0.25">
      <c r="B183" s="4" t="s">
        <v>47</v>
      </c>
      <c r="C183" s="5">
        <v>2</v>
      </c>
      <c r="D183" s="5">
        <v>0</v>
      </c>
      <c r="E183" s="6">
        <f t="shared" si="26"/>
        <v>-1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4</v>
      </c>
      <c r="E197" s="6">
        <f t="shared" ref="E197:E200" si="27">IF(C197=0,"-",(D197-C197)/C197)</f>
        <v>3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4</v>
      </c>
      <c r="E199" s="6">
        <f t="shared" si="27"/>
        <v>3</v>
      </c>
    </row>
    <row r="200" spans="2:5" ht="15" thickBot="1" x14ac:dyDescent="0.25">
      <c r="B200" s="4" t="s">
        <v>85</v>
      </c>
      <c r="C200" s="5">
        <v>1</v>
      </c>
      <c r="D200" s="5">
        <v>4</v>
      </c>
      <c r="E200" s="6">
        <f t="shared" si="27"/>
        <v>3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4</v>
      </c>
      <c r="E208" s="6">
        <f t="shared" si="28"/>
        <v>3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4</v>
      </c>
      <c r="E209" s="6">
        <f t="shared" si="28"/>
        <v>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1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1</v>
      </c>
      <c r="D222" s="5">
        <v>4</v>
      </c>
      <c r="E222" s="6">
        <f t="shared" si="30"/>
        <v>3</v>
      </c>
    </row>
    <row r="223" spans="2:5" ht="15" thickBot="1" x14ac:dyDescent="0.25">
      <c r="B223" s="16" t="s">
        <v>93</v>
      </c>
      <c r="C223" s="5">
        <v>2</v>
      </c>
      <c r="D223" s="5">
        <v>1</v>
      </c>
      <c r="E223" s="6">
        <f t="shared" si="30"/>
        <v>-0.5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 t="str">
        <f>Portada!B9</f>
        <v>4º Trimestre 2023</v>
      </c>
    </row>
    <row r="13" spans="2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9640</v>
      </c>
      <c r="D14" s="5">
        <v>10383</v>
      </c>
      <c r="E14" s="6">
        <f>IF(C14&gt;0,(D14-C14)/C14)</f>
        <v>7.7074688796680502E-2</v>
      </c>
    </row>
    <row r="15" spans="2:5" ht="20.100000000000001" customHeight="1" thickBot="1" x14ac:dyDescent="0.25">
      <c r="B15" s="4" t="s">
        <v>17</v>
      </c>
      <c r="C15" s="5">
        <v>9261</v>
      </c>
      <c r="D15" s="5">
        <v>9941</v>
      </c>
      <c r="E15" s="6">
        <f t="shared" ref="E15:E25" si="0">IF(C15&gt;0,(D15-C15)/C15)</f>
        <v>7.3426195875175473E-2</v>
      </c>
    </row>
    <row r="16" spans="2:5" ht="20.100000000000001" customHeight="1" thickBot="1" x14ac:dyDescent="0.25">
      <c r="B16" s="4" t="s">
        <v>18</v>
      </c>
      <c r="C16" s="5">
        <v>6873</v>
      </c>
      <c r="D16" s="5">
        <v>7692</v>
      </c>
      <c r="E16" s="6">
        <f t="shared" si="0"/>
        <v>0.11916193801833261</v>
      </c>
    </row>
    <row r="17" spans="2:5" ht="20.100000000000001" customHeight="1" thickBot="1" x14ac:dyDescent="0.25">
      <c r="B17" s="4" t="s">
        <v>19</v>
      </c>
      <c r="C17" s="5">
        <v>2388</v>
      </c>
      <c r="D17" s="5">
        <v>2249</v>
      </c>
      <c r="E17" s="6">
        <f t="shared" si="0"/>
        <v>-5.8207705192629813E-2</v>
      </c>
    </row>
    <row r="18" spans="2:5" ht="20.100000000000001" customHeight="1" thickBot="1" x14ac:dyDescent="0.25">
      <c r="B18" s="4" t="s">
        <v>100</v>
      </c>
      <c r="C18" s="5">
        <v>15</v>
      </c>
      <c r="D18" s="5">
        <v>17</v>
      </c>
      <c r="E18" s="6">
        <f>IF(C18=0,"-",(D18-C18)/C18)</f>
        <v>0.13333333333333333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2</v>
      </c>
      <c r="E19" s="6">
        <f>IF(C19=0,"-",(D19-C19)/C19)</f>
        <v>0</v>
      </c>
    </row>
    <row r="20" spans="2:5" ht="20.100000000000001" customHeight="1" thickBot="1" x14ac:dyDescent="0.25">
      <c r="B20" s="4" t="s">
        <v>20</v>
      </c>
      <c r="C20" s="6">
        <f>C17/C15</f>
        <v>0.25785552316164562</v>
      </c>
      <c r="D20" s="6">
        <f>D17/D15</f>
        <v>0.22623478523287396</v>
      </c>
      <c r="E20" s="6">
        <f t="shared" si="0"/>
        <v>-0.12262967083683177</v>
      </c>
    </row>
    <row r="21" spans="2:5" ht="30" customHeight="1" thickBot="1" x14ac:dyDescent="0.25">
      <c r="B21" s="4" t="s">
        <v>23</v>
      </c>
      <c r="C21" s="5">
        <v>740</v>
      </c>
      <c r="D21" s="5">
        <v>660</v>
      </c>
      <c r="E21" s="6">
        <f t="shared" si="0"/>
        <v>-0.10810810810810811</v>
      </c>
    </row>
    <row r="22" spans="2:5" ht="20.100000000000001" customHeight="1" thickBot="1" x14ac:dyDescent="0.25">
      <c r="B22" s="4" t="s">
        <v>24</v>
      </c>
      <c r="C22" s="5">
        <v>506</v>
      </c>
      <c r="D22" s="5">
        <v>432</v>
      </c>
      <c r="E22" s="6">
        <f t="shared" si="0"/>
        <v>-0.14624505928853754</v>
      </c>
    </row>
    <row r="23" spans="2:5" ht="20.100000000000001" customHeight="1" thickBot="1" x14ac:dyDescent="0.25">
      <c r="B23" s="4" t="s">
        <v>25</v>
      </c>
      <c r="C23" s="5">
        <v>234</v>
      </c>
      <c r="D23" s="5">
        <v>228</v>
      </c>
      <c r="E23" s="6">
        <f t="shared" si="0"/>
        <v>-2.564102564102564E-2</v>
      </c>
    </row>
    <row r="24" spans="2:5" ht="20.100000000000001" customHeight="1" thickBot="1" x14ac:dyDescent="0.25">
      <c r="B24" s="4" t="s">
        <v>21</v>
      </c>
      <c r="C24" s="6">
        <f>C23/C21</f>
        <v>0.31621621621621621</v>
      </c>
      <c r="D24" s="6">
        <f t="shared" ref="D24" si="1">D23/D21</f>
        <v>0.34545454545454546</v>
      </c>
      <c r="E24" s="6">
        <f t="shared" si="0"/>
        <v>9.2463092463092506E-2</v>
      </c>
    </row>
    <row r="25" spans="2:5" ht="20.100000000000001" customHeight="1" thickBot="1" x14ac:dyDescent="0.25">
      <c r="B25" s="7" t="s">
        <v>26</v>
      </c>
      <c r="C25" s="6">
        <v>0.21067061089245087</v>
      </c>
      <c r="D25" s="6">
        <v>0.22388686607709715</v>
      </c>
      <c r="E25" s="6">
        <f t="shared" si="0"/>
        <v>6.2734213987698975E-2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2153</v>
      </c>
      <c r="D34" s="5">
        <v>2163</v>
      </c>
      <c r="E34" s="6">
        <f>IF(C34&gt;0,(D34-C34)/C34)</f>
        <v>4.6446818392940088E-3</v>
      </c>
    </row>
    <row r="35" spans="2:5" ht="20.100000000000001" customHeight="1" thickBot="1" x14ac:dyDescent="0.25">
      <c r="B35" s="4" t="s">
        <v>29</v>
      </c>
      <c r="C35" s="5">
        <v>34</v>
      </c>
      <c r="D35" s="5">
        <v>0</v>
      </c>
      <c r="E35" s="6">
        <f t="shared" ref="E35:E37" si="2">IF(C35&gt;0,(D35-C35)/C35)</f>
        <v>-1</v>
      </c>
    </row>
    <row r="36" spans="2:5" ht="20.100000000000001" customHeight="1" thickBot="1" x14ac:dyDescent="0.25">
      <c r="B36" s="4" t="s">
        <v>28</v>
      </c>
      <c r="C36" s="5">
        <v>1576</v>
      </c>
      <c r="D36" s="5">
        <v>1650</v>
      </c>
      <c r="E36" s="6">
        <f t="shared" si="2"/>
        <v>4.6954314720812185E-2</v>
      </c>
    </row>
    <row r="37" spans="2:5" ht="20.100000000000001" customHeight="1" thickBot="1" x14ac:dyDescent="0.25">
      <c r="B37" s="4" t="s">
        <v>30</v>
      </c>
      <c r="C37" s="5">
        <v>543</v>
      </c>
      <c r="D37" s="5">
        <v>513</v>
      </c>
      <c r="E37" s="6">
        <f t="shared" si="2"/>
        <v>-5.5248618784530384E-2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1336</v>
      </c>
      <c r="D44" s="5">
        <v>1486</v>
      </c>
      <c r="E44" s="6">
        <f>IF(C44&gt;0,(D44-C44)/C44)</f>
        <v>0.1122754491017964</v>
      </c>
    </row>
    <row r="45" spans="2:5" ht="20.100000000000001" customHeight="1" thickBot="1" x14ac:dyDescent="0.25">
      <c r="B45" s="4" t="s">
        <v>34</v>
      </c>
      <c r="C45" s="5">
        <v>169</v>
      </c>
      <c r="D45" s="5">
        <v>190</v>
      </c>
      <c r="E45" s="6">
        <f t="shared" ref="E45:E51" si="3">IF(C45&gt;0,(D45-C45)/C45)</f>
        <v>0.1242603550295858</v>
      </c>
    </row>
    <row r="46" spans="2:5" ht="20.100000000000001" customHeight="1" thickBot="1" x14ac:dyDescent="0.25">
      <c r="B46" s="4" t="s">
        <v>31</v>
      </c>
      <c r="C46" s="5">
        <v>168</v>
      </c>
      <c r="D46" s="5">
        <v>593</v>
      </c>
      <c r="E46" s="6">
        <f t="shared" si="3"/>
        <v>2.5297619047619047</v>
      </c>
    </row>
    <row r="47" spans="2:5" ht="20.100000000000001" customHeight="1" thickBot="1" x14ac:dyDescent="0.25">
      <c r="B47" s="4" t="s">
        <v>32</v>
      </c>
      <c r="C47" s="5">
        <v>3523</v>
      </c>
      <c r="D47" s="5">
        <v>3278</v>
      </c>
      <c r="E47" s="6">
        <f t="shared" si="3"/>
        <v>-6.9543003122338909E-2</v>
      </c>
    </row>
    <row r="48" spans="2:5" ht="20.100000000000001" customHeight="1" thickBot="1" x14ac:dyDescent="0.25">
      <c r="B48" s="4" t="s">
        <v>35</v>
      </c>
      <c r="C48" s="5">
        <v>1814</v>
      </c>
      <c r="D48" s="5">
        <v>1786</v>
      </c>
      <c r="E48" s="6">
        <f t="shared" si="3"/>
        <v>-1.5435501653803748E-2</v>
      </c>
    </row>
    <row r="49" spans="2:5" ht="20.100000000000001" customHeight="1" thickBot="1" x14ac:dyDescent="0.25">
      <c r="B49" s="4" t="s">
        <v>67</v>
      </c>
      <c r="C49" s="5">
        <v>2214</v>
      </c>
      <c r="D49" s="5">
        <v>2084</v>
      </c>
      <c r="E49" s="6">
        <f t="shared" si="3"/>
        <v>-5.8717253839205057E-2</v>
      </c>
    </row>
    <row r="50" spans="2:5" ht="20.100000000000001" customHeight="1" collapsed="1" thickBot="1" x14ac:dyDescent="0.25">
      <c r="B50" s="4" t="s">
        <v>36</v>
      </c>
      <c r="C50" s="6">
        <f>C44/(C44+C45)</f>
        <v>0.88770764119601331</v>
      </c>
      <c r="D50" s="6">
        <f>D44/(D44+D45)</f>
        <v>0.88663484486873512</v>
      </c>
      <c r="E50" s="6">
        <f t="shared" si="3"/>
        <v>-1.208501850713831E-3</v>
      </c>
    </row>
    <row r="51" spans="2:5" ht="20.100000000000001" customHeight="1" thickBot="1" x14ac:dyDescent="0.25">
      <c r="B51" s="4" t="s">
        <v>37</v>
      </c>
      <c r="C51" s="6">
        <f>C47/(C46+C47)</f>
        <v>0.95448387970739634</v>
      </c>
      <c r="D51" s="6">
        <f>D47/(D46+D47)</f>
        <v>0.84680960991991738</v>
      </c>
      <c r="E51" s="6">
        <f t="shared" si="3"/>
        <v>-0.11280889292806837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1516</v>
      </c>
      <c r="D58" s="5">
        <v>1690</v>
      </c>
      <c r="E58" s="6">
        <f>IF(C58&gt;0,(D58-C58)/C58)</f>
        <v>0.11477572559366754</v>
      </c>
    </row>
    <row r="59" spans="2:5" ht="20.100000000000001" customHeight="1" thickBot="1" x14ac:dyDescent="0.25">
      <c r="B59" s="4" t="s">
        <v>41</v>
      </c>
      <c r="C59" s="5">
        <v>1025</v>
      </c>
      <c r="D59" s="5">
        <v>1189</v>
      </c>
      <c r="E59" s="6">
        <f t="shared" ref="E59:E63" si="4">IF(C59&gt;0,(D59-C59)/C59)</f>
        <v>0.16</v>
      </c>
    </row>
    <row r="60" spans="2:5" ht="20.100000000000001" customHeight="1" thickBot="1" x14ac:dyDescent="0.25">
      <c r="B60" s="4" t="s">
        <v>42</v>
      </c>
      <c r="C60" s="5">
        <v>311</v>
      </c>
      <c r="D60" s="5">
        <v>298</v>
      </c>
      <c r="E60" s="6">
        <f t="shared" si="4"/>
        <v>-4.1800643086816719E-2</v>
      </c>
    </row>
    <row r="61" spans="2:5" ht="20.100000000000001" customHeight="1" collapsed="1" thickBot="1" x14ac:dyDescent="0.25">
      <c r="B61" s="4" t="s">
        <v>98</v>
      </c>
      <c r="C61" s="6">
        <f>(C59+C60)/C58</f>
        <v>0.8812664907651715</v>
      </c>
      <c r="D61" s="6">
        <f>(D59+D60)/D58</f>
        <v>0.87988165680473374</v>
      </c>
      <c r="E61" s="6">
        <f t="shared" si="4"/>
        <v>-1.5714133862452415E-3</v>
      </c>
    </row>
    <row r="62" spans="2:5" ht="20.100000000000001" customHeight="1" thickBot="1" x14ac:dyDescent="0.25">
      <c r="B62" s="4" t="s">
        <v>39</v>
      </c>
      <c r="C62" s="6">
        <v>0.8598993288590604</v>
      </c>
      <c r="D62" s="6">
        <v>0.87234042553191493</v>
      </c>
      <c r="E62" s="6">
        <f t="shared" si="4"/>
        <v>1.4468085106383029E-2</v>
      </c>
    </row>
    <row r="63" spans="2:5" ht="20.100000000000001" customHeight="1" thickBot="1" x14ac:dyDescent="0.25">
      <c r="B63" s="4" t="s">
        <v>40</v>
      </c>
      <c r="C63" s="6">
        <v>0.95987654320987659</v>
      </c>
      <c r="D63" s="6">
        <v>0.91131498470948014</v>
      </c>
      <c r="E63" s="6">
        <f t="shared" si="4"/>
        <v>-5.0591462875011088E-2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10850</v>
      </c>
      <c r="D70" s="5">
        <v>11445</v>
      </c>
      <c r="E70" s="6">
        <f t="shared" ref="E70:E75" si="5">IF(C70&gt;0,(D70-C70)/C70)</f>
        <v>5.4838709677419356E-2</v>
      </c>
    </row>
    <row r="71" spans="2:5" ht="20.100000000000001" customHeight="1" thickBot="1" x14ac:dyDescent="0.25">
      <c r="B71" s="4" t="s">
        <v>45</v>
      </c>
      <c r="C71" s="5">
        <v>2983</v>
      </c>
      <c r="D71" s="5">
        <v>3193</v>
      </c>
      <c r="E71" s="6">
        <f t="shared" si="5"/>
        <v>7.0398927254441843E-2</v>
      </c>
    </row>
    <row r="72" spans="2:5" ht="20.100000000000001" customHeight="1" thickBot="1" x14ac:dyDescent="0.25">
      <c r="B72" s="4" t="s">
        <v>43</v>
      </c>
      <c r="C72" s="5">
        <v>19</v>
      </c>
      <c r="D72" s="5">
        <v>12</v>
      </c>
      <c r="E72" s="6">
        <f t="shared" si="5"/>
        <v>-0.36842105263157893</v>
      </c>
    </row>
    <row r="73" spans="2:5" ht="20.100000000000001" customHeight="1" thickBot="1" x14ac:dyDescent="0.25">
      <c r="B73" s="4" t="s">
        <v>46</v>
      </c>
      <c r="C73" s="5">
        <v>5527</v>
      </c>
      <c r="D73" s="5">
        <v>5919</v>
      </c>
      <c r="E73" s="6">
        <f t="shared" si="5"/>
        <v>7.0924552198299254E-2</v>
      </c>
    </row>
    <row r="74" spans="2:5" ht="20.100000000000001" customHeight="1" thickBot="1" x14ac:dyDescent="0.25">
      <c r="B74" s="4" t="s">
        <v>47</v>
      </c>
      <c r="C74" s="5">
        <v>1838</v>
      </c>
      <c r="D74" s="5">
        <v>1833</v>
      </c>
      <c r="E74" s="6">
        <f t="shared" si="5"/>
        <v>-2.720348204570185E-3</v>
      </c>
    </row>
    <row r="75" spans="2:5" ht="20.100000000000001" customHeight="1" thickBot="1" x14ac:dyDescent="0.25">
      <c r="B75" s="4" t="s">
        <v>48</v>
      </c>
      <c r="C75" s="5">
        <v>475</v>
      </c>
      <c r="D75" s="5">
        <v>488</v>
      </c>
      <c r="E75" s="6">
        <f t="shared" si="5"/>
        <v>2.736842105263158E-2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>IF(C76&gt;0,(D76-C76)/C76,"-")</f>
        <v>-</v>
      </c>
    </row>
    <row r="77" spans="2:5" ht="20.100000000000001" customHeight="1" thickBot="1" x14ac:dyDescent="0.25">
      <c r="B77" s="4" t="s">
        <v>50</v>
      </c>
      <c r="C77" s="5">
        <v>8</v>
      </c>
      <c r="D77" s="5">
        <v>0</v>
      </c>
      <c r="E77" s="6">
        <f>IF(C77&gt;0,(D77-C77)/C77,"-")</f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536</v>
      </c>
      <c r="D90" s="5">
        <v>590</v>
      </c>
      <c r="E90" s="6">
        <f>IF(C90&gt;0,(D90-C90)/C90,"-")</f>
        <v>0.10074626865671642</v>
      </c>
    </row>
    <row r="91" spans="2:5" ht="29.25" thickBot="1" x14ac:dyDescent="0.25">
      <c r="B91" s="4" t="s">
        <v>52</v>
      </c>
      <c r="C91" s="5">
        <v>353</v>
      </c>
      <c r="D91" s="5">
        <v>392</v>
      </c>
      <c r="E91" s="6">
        <f t="shared" ref="E91:E93" si="6">IF(C91&gt;0,(D91-C91)/C91,"-")</f>
        <v>0.11048158640226628</v>
      </c>
    </row>
    <row r="92" spans="2:5" ht="29.25" customHeight="1" thickBot="1" x14ac:dyDescent="0.25">
      <c r="B92" s="4" t="s">
        <v>53</v>
      </c>
      <c r="C92" s="5">
        <v>571</v>
      </c>
      <c r="D92" s="5">
        <v>667</v>
      </c>
      <c r="E92" s="6">
        <f t="shared" si="6"/>
        <v>0.1681260945709282</v>
      </c>
    </row>
    <row r="93" spans="2:5" ht="29.25" customHeight="1" thickBot="1" x14ac:dyDescent="0.25">
      <c r="B93" s="4" t="s">
        <v>54</v>
      </c>
      <c r="C93" s="6">
        <f>(C90+C91)/(C90+C91+C92)</f>
        <v>0.60890410958904106</v>
      </c>
      <c r="D93" s="6">
        <f>(D90+D91)/(D90+D91+D92)</f>
        <v>0.59551243177683444</v>
      </c>
      <c r="E93" s="6">
        <f t="shared" si="6"/>
        <v>-2.1993081671340467E-2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1461</v>
      </c>
      <c r="D100" s="5">
        <v>1654</v>
      </c>
      <c r="E100" s="6">
        <f>IF(C100&gt;0,(D100-C100)/C100,"-")</f>
        <v>0.13210130047912388</v>
      </c>
    </row>
    <row r="101" spans="2:5" ht="20.100000000000001" customHeight="1" thickBot="1" x14ac:dyDescent="0.25">
      <c r="B101" s="4" t="s">
        <v>41</v>
      </c>
      <c r="C101" s="5">
        <v>716</v>
      </c>
      <c r="D101" s="5">
        <v>736</v>
      </c>
      <c r="E101" s="6">
        <f t="shared" ref="E101:E105" si="7">IF(C101&gt;0,(D101-C101)/C101,"-")</f>
        <v>2.7932960893854747E-2</v>
      </c>
    </row>
    <row r="102" spans="2:5" ht="20.100000000000001" customHeight="1" thickBot="1" x14ac:dyDescent="0.25">
      <c r="B102" s="4" t="s">
        <v>42</v>
      </c>
      <c r="C102" s="5">
        <v>174</v>
      </c>
      <c r="D102" s="5">
        <v>246</v>
      </c>
      <c r="E102" s="6">
        <f t="shared" si="7"/>
        <v>0.41379310344827586</v>
      </c>
    </row>
    <row r="103" spans="2:5" ht="20.100000000000001" customHeight="1" thickBot="1" x14ac:dyDescent="0.25">
      <c r="B103" s="4" t="s">
        <v>98</v>
      </c>
      <c r="C103" s="6">
        <f>(C101+C102)/C100</f>
        <v>0.60917180013689254</v>
      </c>
      <c r="D103" s="6">
        <f>(D101+D102)/D100</f>
        <v>0.59371221281741238</v>
      </c>
      <c r="E103" s="6">
        <f t="shared" si="7"/>
        <v>-2.5378041655910691E-2</v>
      </c>
    </row>
    <row r="104" spans="2:5" ht="20.100000000000001" customHeight="1" thickBot="1" x14ac:dyDescent="0.25">
      <c r="B104" s="4" t="s">
        <v>39</v>
      </c>
      <c r="C104" s="6">
        <v>0.61092150170648463</v>
      </c>
      <c r="D104" s="6">
        <v>0.58135860979462872</v>
      </c>
      <c r="E104" s="6">
        <f t="shared" si="7"/>
        <v>-4.8390655475831171E-2</v>
      </c>
    </row>
    <row r="105" spans="2:5" ht="20.100000000000001" customHeight="1" thickBot="1" x14ac:dyDescent="0.25">
      <c r="B105" s="4" t="s">
        <v>40</v>
      </c>
      <c r="C105" s="6">
        <v>0.60207612456747406</v>
      </c>
      <c r="D105" s="6">
        <v>0.634020618556701</v>
      </c>
      <c r="E105" s="6">
        <f t="shared" si="7"/>
        <v>5.3057234269463134E-2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1618</v>
      </c>
      <c r="D112" s="5">
        <v>1856</v>
      </c>
      <c r="E112" s="6">
        <f>IF(C112&gt;0,(D112-C112)/C112,"-")</f>
        <v>0.14709517923362175</v>
      </c>
    </row>
    <row r="113" spans="2:14" ht="15" thickBot="1" x14ac:dyDescent="0.25">
      <c r="B113" s="4" t="s">
        <v>56</v>
      </c>
      <c r="C113" s="5">
        <v>785</v>
      </c>
      <c r="D113" s="5">
        <v>878</v>
      </c>
      <c r="E113" s="6">
        <f t="shared" ref="E113:E114" si="8">IF(C113&gt;0,(D113-C113)/C113,"-")</f>
        <v>0.11847133757961784</v>
      </c>
    </row>
    <row r="114" spans="2:14" ht="15" thickBot="1" x14ac:dyDescent="0.25">
      <c r="B114" s="4" t="s">
        <v>57</v>
      </c>
      <c r="C114" s="5">
        <v>833</v>
      </c>
      <c r="D114" s="5">
        <v>978</v>
      </c>
      <c r="E114" s="6">
        <f t="shared" si="8"/>
        <v>0.17406962785114047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11</v>
      </c>
      <c r="D128" s="10">
        <v>6</v>
      </c>
      <c r="E128" s="10">
        <v>4</v>
      </c>
      <c r="F128" s="10">
        <v>21</v>
      </c>
      <c r="G128" s="10">
        <v>14</v>
      </c>
      <c r="H128" s="10">
        <v>4</v>
      </c>
      <c r="I128" s="10">
        <v>2</v>
      </c>
      <c r="J128" s="10">
        <v>20</v>
      </c>
      <c r="K128" s="6">
        <f>IF(C128=0,"-",(G128-C128)/C128)</f>
        <v>0.27272727272727271</v>
      </c>
      <c r="L128" s="6">
        <f t="shared" ref="L128:N128" si="9">IF(D128=0,"-",(H128-D128)/D128)</f>
        <v>-0.33333333333333331</v>
      </c>
      <c r="M128" s="6">
        <f t="shared" si="9"/>
        <v>-0.5</v>
      </c>
      <c r="N128" s="6">
        <f t="shared" si="9"/>
        <v>-4.7619047619047616E-2</v>
      </c>
    </row>
    <row r="129" spans="2:14" ht="15" thickBot="1" x14ac:dyDescent="0.25">
      <c r="B129" s="4" t="s">
        <v>64</v>
      </c>
      <c r="C129" s="10">
        <v>4</v>
      </c>
      <c r="D129" s="10">
        <v>2</v>
      </c>
      <c r="E129" s="10">
        <v>1</v>
      </c>
      <c r="F129" s="10">
        <v>7</v>
      </c>
      <c r="G129" s="10">
        <v>5</v>
      </c>
      <c r="H129" s="10">
        <v>0</v>
      </c>
      <c r="I129" s="10">
        <v>0</v>
      </c>
      <c r="J129" s="10">
        <v>5</v>
      </c>
      <c r="K129" s="6">
        <f t="shared" ref="K129:K133" si="10">IF(C129=0,"-",(G129-C129)/C129)</f>
        <v>0.25</v>
      </c>
      <c r="L129" s="6">
        <f t="shared" ref="L129:L133" si="11">IF(D129=0,"-",(H129-D129)/D129)</f>
        <v>-1</v>
      </c>
      <c r="M129" s="6">
        <f t="shared" ref="M129:M133" si="12">IF(E129=0,"-",(I129-E129)/E129)</f>
        <v>-1</v>
      </c>
      <c r="N129" s="6">
        <f t="shared" ref="N129:N133" si="13">IF(F129=0,"-",(J129-F129)/F129)</f>
        <v>-0.2857142857142857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0"/>
        <v>-</v>
      </c>
      <c r="L130" s="6" t="str">
        <f t="shared" si="11"/>
        <v>-</v>
      </c>
      <c r="M130" s="6" t="str">
        <f t="shared" si="12"/>
        <v>-</v>
      </c>
      <c r="N130" s="6" t="str">
        <f t="shared" si="13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0"/>
        <v>-</v>
      </c>
      <c r="L131" s="6" t="str">
        <f t="shared" si="11"/>
        <v>-</v>
      </c>
      <c r="M131" s="6" t="str">
        <f t="shared" si="12"/>
        <v>-</v>
      </c>
      <c r="N131" s="6" t="str">
        <f t="shared" si="13"/>
        <v>-</v>
      </c>
    </row>
    <row r="132" spans="2:14" ht="15" thickBot="1" x14ac:dyDescent="0.25">
      <c r="B132" s="4" t="s">
        <v>67</v>
      </c>
      <c r="C132" s="10">
        <v>2</v>
      </c>
      <c r="D132" s="10">
        <v>0</v>
      </c>
      <c r="E132" s="10">
        <v>0</v>
      </c>
      <c r="F132" s="10">
        <v>2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0"/>
        <v>-1</v>
      </c>
      <c r="L132" s="6" t="str">
        <f t="shared" si="11"/>
        <v>-</v>
      </c>
      <c r="M132" s="6" t="str">
        <f t="shared" si="12"/>
        <v>-</v>
      </c>
      <c r="N132" s="6">
        <f t="shared" si="13"/>
        <v>-1</v>
      </c>
    </row>
    <row r="133" spans="2:14" ht="15" thickBot="1" x14ac:dyDescent="0.25">
      <c r="B133" s="4" t="s">
        <v>68</v>
      </c>
      <c r="C133" s="10">
        <v>17</v>
      </c>
      <c r="D133" s="10">
        <v>8</v>
      </c>
      <c r="E133" s="10">
        <v>5</v>
      </c>
      <c r="F133" s="10">
        <v>30</v>
      </c>
      <c r="G133" s="10">
        <v>19</v>
      </c>
      <c r="H133" s="10">
        <v>4</v>
      </c>
      <c r="I133" s="10">
        <v>2</v>
      </c>
      <c r="J133" s="10">
        <v>25</v>
      </c>
      <c r="K133" s="6">
        <f t="shared" si="10"/>
        <v>0.11764705882352941</v>
      </c>
      <c r="L133" s="6">
        <f t="shared" si="11"/>
        <v>-0.5</v>
      </c>
      <c r="M133" s="6">
        <f t="shared" si="12"/>
        <v>-0.6</v>
      </c>
      <c r="N133" s="6">
        <f t="shared" si="13"/>
        <v>-0.16666666666666666</v>
      </c>
    </row>
    <row r="134" spans="2:14" ht="15" thickBot="1" x14ac:dyDescent="0.25">
      <c r="B134" s="4" t="s">
        <v>36</v>
      </c>
      <c r="C134" s="6">
        <f>IF(C128=0,"-",C128/(C128+C129))</f>
        <v>0.73333333333333328</v>
      </c>
      <c r="D134" s="6">
        <f>IF(D128=0,"-",D128/(D128+D129))</f>
        <v>0.75</v>
      </c>
      <c r="E134" s="6">
        <f t="shared" ref="E134:J134" si="14">IF(E128=0,"-",E128/(E128+E129))</f>
        <v>0.8</v>
      </c>
      <c r="F134" s="6">
        <f t="shared" si="14"/>
        <v>0.75</v>
      </c>
      <c r="G134" s="6">
        <f t="shared" si="14"/>
        <v>0.73684210526315785</v>
      </c>
      <c r="H134" s="6">
        <f t="shared" si="14"/>
        <v>1</v>
      </c>
      <c r="I134" s="6">
        <f t="shared" si="14"/>
        <v>1</v>
      </c>
      <c r="J134" s="6">
        <f t="shared" si="14"/>
        <v>0.8</v>
      </c>
      <c r="K134" s="6">
        <f>IF(OR(C134="-",G134="-"),"-",(G134-C134)/C134)</f>
        <v>4.7846889952153264E-3</v>
      </c>
      <c r="L134" s="6">
        <f t="shared" ref="L134:N135" si="15">IF(OR(D134="-",H134="-"),"-",(H134-D134)/D134)</f>
        <v>0.33333333333333331</v>
      </c>
      <c r="M134" s="6">
        <f t="shared" si="15"/>
        <v>0.24999999999999994</v>
      </c>
      <c r="N134" s="6">
        <f t="shared" si="15"/>
        <v>6.6666666666666721E-2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6">IF(D131=0,"-",D131/(D130+D131))</f>
        <v>-</v>
      </c>
      <c r="E135" s="6" t="str">
        <f t="shared" si="16"/>
        <v>-</v>
      </c>
      <c r="F135" s="6" t="str">
        <f t="shared" si="16"/>
        <v>-</v>
      </c>
      <c r="G135" s="6" t="str">
        <f t="shared" si="16"/>
        <v>-</v>
      </c>
      <c r="H135" s="6" t="str">
        <f t="shared" si="16"/>
        <v>-</v>
      </c>
      <c r="I135" s="6" t="str">
        <f t="shared" si="16"/>
        <v>-</v>
      </c>
      <c r="J135" s="6" t="str">
        <f t="shared" si="16"/>
        <v>-</v>
      </c>
      <c r="K135" s="6" t="str">
        <f>IF(OR(C135="-",G135="-"),"-",(G135-C135)/C135)</f>
        <v>-</v>
      </c>
      <c r="L135" s="6" t="str">
        <f t="shared" si="15"/>
        <v>-</v>
      </c>
      <c r="M135" s="6" t="str">
        <f t="shared" si="15"/>
        <v>-</v>
      </c>
      <c r="N135" s="6" t="str">
        <f t="shared" si="15"/>
        <v>-</v>
      </c>
    </row>
    <row r="136" spans="2:14" x14ac:dyDescent="0.2">
      <c r="C136" s="13"/>
    </row>
    <row r="137" spans="2:14" x14ac:dyDescent="0.2">
      <c r="C137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66</v>
      </c>
      <c r="D143" s="10">
        <v>0</v>
      </c>
      <c r="E143" s="10">
        <v>4</v>
      </c>
      <c r="F143" s="10">
        <v>70</v>
      </c>
      <c r="G143" s="10">
        <v>31</v>
      </c>
      <c r="H143" s="10">
        <v>0</v>
      </c>
      <c r="I143" s="10">
        <v>3</v>
      </c>
      <c r="J143" s="10">
        <v>34</v>
      </c>
      <c r="K143" s="6">
        <f>IF(C143=0,"-",(G143-C143)/C143)</f>
        <v>-0.53030303030303028</v>
      </c>
      <c r="L143" s="6" t="str">
        <f t="shared" ref="L143:N147" si="17">IF(D143=0,"-",(H143-D143)/D143)</f>
        <v>-</v>
      </c>
      <c r="M143" s="6">
        <f t="shared" si="17"/>
        <v>-0.25</v>
      </c>
      <c r="N143" s="6">
        <f t="shared" si="17"/>
        <v>-0.51428571428571423</v>
      </c>
    </row>
    <row r="144" spans="2:14" ht="15" thickBot="1" x14ac:dyDescent="0.25">
      <c r="B144" s="4" t="s">
        <v>72</v>
      </c>
      <c r="C144" s="10">
        <v>5</v>
      </c>
      <c r="D144" s="10">
        <v>0</v>
      </c>
      <c r="E144" s="10">
        <v>0</v>
      </c>
      <c r="F144" s="10">
        <v>5</v>
      </c>
      <c r="G144" s="10">
        <v>5</v>
      </c>
      <c r="H144" s="10">
        <v>0</v>
      </c>
      <c r="I144" s="10">
        <v>0</v>
      </c>
      <c r="J144" s="10">
        <v>5</v>
      </c>
      <c r="K144" s="6">
        <f t="shared" ref="K144:K147" si="18">IF(C144=0,"-",(G144-C144)/C144)</f>
        <v>0</v>
      </c>
      <c r="L144" s="6" t="str">
        <f t="shared" si="17"/>
        <v>-</v>
      </c>
      <c r="M144" s="6" t="str">
        <f t="shared" si="17"/>
        <v>-</v>
      </c>
      <c r="N144" s="6">
        <f t="shared" si="17"/>
        <v>0</v>
      </c>
    </row>
    <row r="145" spans="2:14" ht="15" thickBot="1" x14ac:dyDescent="0.25">
      <c r="B145" s="4" t="s">
        <v>73</v>
      </c>
      <c r="C145" s="10">
        <v>230</v>
      </c>
      <c r="D145" s="10">
        <v>0</v>
      </c>
      <c r="E145" s="10">
        <v>31</v>
      </c>
      <c r="F145" s="10">
        <v>261</v>
      </c>
      <c r="G145" s="10">
        <v>230</v>
      </c>
      <c r="H145" s="10">
        <v>0</v>
      </c>
      <c r="I145" s="10">
        <v>44</v>
      </c>
      <c r="J145" s="10">
        <v>274</v>
      </c>
      <c r="K145" s="6">
        <f t="shared" si="18"/>
        <v>0</v>
      </c>
      <c r="L145" s="6" t="str">
        <f t="shared" si="17"/>
        <v>-</v>
      </c>
      <c r="M145" s="6">
        <f t="shared" si="17"/>
        <v>0.41935483870967744</v>
      </c>
      <c r="N145" s="6">
        <f t="shared" si="17"/>
        <v>4.9808429118773943E-2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2</v>
      </c>
      <c r="F146" s="10">
        <v>3</v>
      </c>
      <c r="G146" s="10">
        <v>4</v>
      </c>
      <c r="H146" s="10">
        <v>0</v>
      </c>
      <c r="I146" s="10">
        <v>0</v>
      </c>
      <c r="J146" s="10">
        <v>4</v>
      </c>
      <c r="K146" s="6">
        <f t="shared" si="18"/>
        <v>3</v>
      </c>
      <c r="L146" s="6" t="str">
        <f t="shared" si="17"/>
        <v>-</v>
      </c>
      <c r="M146" s="6">
        <f t="shared" si="17"/>
        <v>-1</v>
      </c>
      <c r="N146" s="6">
        <f t="shared" si="17"/>
        <v>0.33333333333333331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8"/>
        <v>-1</v>
      </c>
      <c r="L147" s="6" t="str">
        <f t="shared" si="17"/>
        <v>-</v>
      </c>
      <c r="M147" s="6" t="str">
        <f t="shared" si="17"/>
        <v>-</v>
      </c>
      <c r="N147" s="6">
        <f t="shared" si="17"/>
        <v>-1</v>
      </c>
    </row>
    <row r="148" spans="2:14" ht="15" thickBot="1" x14ac:dyDescent="0.25">
      <c r="B148" s="7" t="s">
        <v>68</v>
      </c>
      <c r="C148" s="10">
        <v>303</v>
      </c>
      <c r="D148" s="10">
        <v>0</v>
      </c>
      <c r="E148" s="10">
        <v>37</v>
      </c>
      <c r="F148" s="10">
        <v>340</v>
      </c>
      <c r="G148" s="10">
        <v>270</v>
      </c>
      <c r="H148" s="10">
        <v>0</v>
      </c>
      <c r="I148" s="10">
        <v>47</v>
      </c>
      <c r="J148" s="10">
        <v>317</v>
      </c>
      <c r="K148" s="6">
        <f t="shared" ref="K148" si="19">IF(C148=0,"-",(G148-C148)/C148)</f>
        <v>-0.10891089108910891</v>
      </c>
      <c r="L148" s="6" t="str">
        <f t="shared" ref="L148" si="20">IF(D148=0,"-",(H148-D148)/D148)</f>
        <v>-</v>
      </c>
      <c r="M148" s="6">
        <f t="shared" ref="M148" si="21">IF(E148=0,"-",(I148-E148)/E148)</f>
        <v>0.27027027027027029</v>
      </c>
      <c r="N148" s="6">
        <f t="shared" ref="N148" si="22">IF(F148=0,"-",(J148-F148)/F148)</f>
        <v>-6.7647058823529407E-2</v>
      </c>
    </row>
    <row r="149" spans="2:14" ht="29.25" thickBot="1" x14ac:dyDescent="0.25">
      <c r="B149" s="7" t="s">
        <v>76</v>
      </c>
      <c r="C149" s="6">
        <f>IF(C143=0,"-",(C143/(C143+C145)))</f>
        <v>0.22297297297297297</v>
      </c>
      <c r="D149" s="6" t="str">
        <f t="shared" ref="D149:J149" si="23">IF(D143=0,"-",(D143/(D143+D145)))</f>
        <v>-</v>
      </c>
      <c r="E149" s="6">
        <f t="shared" si="23"/>
        <v>0.11428571428571428</v>
      </c>
      <c r="F149" s="6">
        <f t="shared" si="23"/>
        <v>0.21148036253776434</v>
      </c>
      <c r="G149" s="6">
        <f t="shared" si="23"/>
        <v>0.11877394636015326</v>
      </c>
      <c r="H149" s="6" t="str">
        <f t="shared" si="23"/>
        <v>-</v>
      </c>
      <c r="I149" s="6">
        <f t="shared" si="23"/>
        <v>6.3829787234042548E-2</v>
      </c>
      <c r="J149" s="6">
        <f t="shared" si="23"/>
        <v>0.11038961038961038</v>
      </c>
      <c r="K149" s="6">
        <f>IF(OR(C149="-",G149="-"),"-",(G149-C149)/C149)</f>
        <v>-0.46731684662719142</v>
      </c>
      <c r="L149" s="6" t="str">
        <f t="shared" ref="L149:N150" si="24">IF(OR(D149="-",H149="-"),"-",(H149-D149)/D149)</f>
        <v>-</v>
      </c>
      <c r="M149" s="6">
        <f t="shared" si="24"/>
        <v>-0.44148936170212766</v>
      </c>
      <c r="N149" s="6">
        <f t="shared" si="24"/>
        <v>-0.47801484230055657</v>
      </c>
    </row>
    <row r="150" spans="2:14" ht="29.25" thickBot="1" x14ac:dyDescent="0.25">
      <c r="B150" s="7" t="s">
        <v>77</v>
      </c>
      <c r="C150" s="6">
        <f>IF(C144=0,"-",(C144/(C144+C146)))</f>
        <v>0.83333333333333337</v>
      </c>
      <c r="D150" s="6" t="str">
        <f t="shared" ref="D150:J150" si="25">IF(D144=0,"-",(D144/(D144+D146)))</f>
        <v>-</v>
      </c>
      <c r="E150" s="6" t="str">
        <f t="shared" si="25"/>
        <v>-</v>
      </c>
      <c r="F150" s="6">
        <f t="shared" si="25"/>
        <v>0.625</v>
      </c>
      <c r="G150" s="6">
        <f t="shared" si="25"/>
        <v>0.55555555555555558</v>
      </c>
      <c r="H150" s="6" t="str">
        <f t="shared" si="25"/>
        <v>-</v>
      </c>
      <c r="I150" s="6" t="str">
        <f t="shared" si="25"/>
        <v>-</v>
      </c>
      <c r="J150" s="6">
        <f t="shared" si="25"/>
        <v>0.55555555555555558</v>
      </c>
      <c r="K150" s="6">
        <f>IF(OR(C150="-",G150="-"),"-",(G150-C150)/C150)</f>
        <v>-0.33333333333333331</v>
      </c>
      <c r="L150" s="6" t="str">
        <f t="shared" si="24"/>
        <v>-</v>
      </c>
      <c r="M150" s="6" t="str">
        <f t="shared" si="24"/>
        <v>-</v>
      </c>
      <c r="N150" s="6">
        <f t="shared" si="24"/>
        <v>-0.11111111111111108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262</v>
      </c>
      <c r="D157" s="19">
        <v>232</v>
      </c>
      <c r="E157" s="18">
        <f>IF(C157=0,"-",(D157-C157)/C157)</f>
        <v>-0.11450381679389313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38</v>
      </c>
      <c r="D158" s="19">
        <v>38</v>
      </c>
      <c r="E158" s="18">
        <f t="shared" ref="E158:E159" si="26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6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0.87333333333333329</v>
      </c>
      <c r="D160" s="18">
        <f>IF(D157=0,"-",D157/(D157+D158+D159))</f>
        <v>0.85925925925925928</v>
      </c>
      <c r="E160" s="18">
        <f>IF(OR(C160="-",D160="-"),"-",(D160-C160)/C160)</f>
        <v>-1.6115351993214524E-2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5" thickBot="1" x14ac:dyDescent="0.25">
      <c r="B161" s="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28</v>
      </c>
      <c r="D166" s="5">
        <v>25</v>
      </c>
      <c r="E166" s="6">
        <f t="shared" ref="E166:E168" si="27">IF(C166=0,"-",(D166-C166)/C166)</f>
        <v>-0.10714285714285714</v>
      </c>
    </row>
    <row r="167" spans="2:14" ht="20.100000000000001" customHeight="1" thickBot="1" x14ac:dyDescent="0.25">
      <c r="B167" s="4" t="s">
        <v>41</v>
      </c>
      <c r="C167" s="5">
        <v>19</v>
      </c>
      <c r="D167" s="5">
        <v>9</v>
      </c>
      <c r="E167" s="6">
        <f t="shared" si="27"/>
        <v>-0.52631578947368418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11</v>
      </c>
      <c r="E168" s="6">
        <f t="shared" si="27"/>
        <v>4.5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</v>
      </c>
      <c r="D169" s="6">
        <f>IF(D166=0,"-",(D167+D168)/D166)</f>
        <v>0.8</v>
      </c>
      <c r="E169" s="6">
        <f t="shared" ref="E169:E171" si="28">IF(OR(C169="-",D169="-"),"-",(D169-C169)/C169)</f>
        <v>6.6666666666666721E-2</v>
      </c>
    </row>
    <row r="170" spans="2:14" ht="20.100000000000001" customHeight="1" thickBot="1" x14ac:dyDescent="0.25">
      <c r="B170" s="4" t="s">
        <v>39</v>
      </c>
      <c r="C170" s="6">
        <v>0.82608695652173914</v>
      </c>
      <c r="D170" s="6">
        <v>0.75</v>
      </c>
      <c r="E170" s="6">
        <f t="shared" si="28"/>
        <v>-9.2105263157894746E-2</v>
      </c>
    </row>
    <row r="171" spans="2:14" ht="20.100000000000001" customHeight="1" thickBot="1" x14ac:dyDescent="0.25">
      <c r="B171" s="4" t="s">
        <v>40</v>
      </c>
      <c r="C171" s="6">
        <v>0.4</v>
      </c>
      <c r="D171" s="6">
        <v>0.84615384615384615</v>
      </c>
      <c r="E171" s="6">
        <f t="shared" si="28"/>
        <v>1.1153846153846152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22</v>
      </c>
      <c r="D178" s="5">
        <v>26</v>
      </c>
      <c r="E178" s="6">
        <f>IF(C178=0,"-",(D178-C178)/C178)</f>
        <v>0.18181818181818182</v>
      </c>
      <c r="H178" s="13"/>
    </row>
    <row r="179" spans="2:8" ht="15" thickBot="1" x14ac:dyDescent="0.25">
      <c r="B179" s="4" t="s">
        <v>43</v>
      </c>
      <c r="C179" s="5">
        <v>16</v>
      </c>
      <c r="D179" s="5">
        <v>20</v>
      </c>
      <c r="E179" s="6">
        <f t="shared" ref="E179:E185" si="29">IF(C179=0,"-",(D179-C179)/C179)</f>
        <v>0.25</v>
      </c>
      <c r="H179" s="13"/>
    </row>
    <row r="180" spans="2:8" ht="15" thickBot="1" x14ac:dyDescent="0.25">
      <c r="B180" s="4" t="s">
        <v>47</v>
      </c>
      <c r="C180" s="5">
        <v>3</v>
      </c>
      <c r="D180" s="5">
        <v>3</v>
      </c>
      <c r="E180" s="6">
        <f t="shared" si="29"/>
        <v>0</v>
      </c>
      <c r="H180" s="13"/>
    </row>
    <row r="181" spans="2:8" ht="15" thickBot="1" x14ac:dyDescent="0.25">
      <c r="B181" s="4" t="s">
        <v>78</v>
      </c>
      <c r="C181" s="5">
        <v>3</v>
      </c>
      <c r="D181" s="5">
        <v>3</v>
      </c>
      <c r="E181" s="6">
        <f t="shared" si="29"/>
        <v>0</v>
      </c>
      <c r="H181" s="13"/>
    </row>
    <row r="182" spans="2:8" ht="15" thickBot="1" x14ac:dyDescent="0.25">
      <c r="B182" s="15" t="s">
        <v>79</v>
      </c>
      <c r="C182" s="5">
        <v>358</v>
      </c>
      <c r="D182" s="5">
        <v>296</v>
      </c>
      <c r="E182" s="6">
        <f t="shared" si="29"/>
        <v>-0.17318435754189945</v>
      </c>
      <c r="H182" s="13"/>
    </row>
    <row r="183" spans="2:8" ht="15" thickBot="1" x14ac:dyDescent="0.25">
      <c r="B183" s="4" t="s">
        <v>47</v>
      </c>
      <c r="C183" s="5">
        <v>302</v>
      </c>
      <c r="D183" s="5">
        <v>243</v>
      </c>
      <c r="E183" s="6">
        <f t="shared" si="29"/>
        <v>-0.19536423841059603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9"/>
        <v>-</v>
      </c>
      <c r="H184" s="13"/>
    </row>
    <row r="185" spans="2:8" ht="15" thickBot="1" x14ac:dyDescent="0.25">
      <c r="B185" s="4" t="s">
        <v>80</v>
      </c>
      <c r="C185" s="5">
        <v>56</v>
      </c>
      <c r="D185" s="5">
        <v>53</v>
      </c>
      <c r="E185" s="6">
        <f t="shared" si="29"/>
        <v>-5.3571428571428568E-2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20</v>
      </c>
      <c r="D197" s="5">
        <v>19</v>
      </c>
      <c r="E197" s="6">
        <f t="shared" ref="E197:E200" si="30">IF(C197=0,"-",(D197-C197)/C197)</f>
        <v>-0.05</v>
      </c>
    </row>
    <row r="198" spans="2:5" ht="15" thickBot="1" x14ac:dyDescent="0.25">
      <c r="B198" s="4" t="s">
        <v>83</v>
      </c>
      <c r="C198" s="5">
        <v>2</v>
      </c>
      <c r="D198" s="5">
        <v>4</v>
      </c>
      <c r="E198" s="6">
        <f t="shared" si="30"/>
        <v>1</v>
      </c>
    </row>
    <row r="199" spans="2:5" ht="15" thickBot="1" x14ac:dyDescent="0.25">
      <c r="B199" s="4" t="s">
        <v>84</v>
      </c>
      <c r="C199" s="5">
        <v>22</v>
      </c>
      <c r="D199" s="5">
        <v>23</v>
      </c>
      <c r="E199" s="6">
        <f t="shared" si="30"/>
        <v>4.5454545454545456E-2</v>
      </c>
    </row>
    <row r="200" spans="2:5" ht="15" thickBot="1" x14ac:dyDescent="0.25">
      <c r="B200" s="4" t="s">
        <v>85</v>
      </c>
      <c r="C200" s="5">
        <v>19</v>
      </c>
      <c r="D200" s="5">
        <v>12</v>
      </c>
      <c r="E200" s="6">
        <f t="shared" si="30"/>
        <v>-0.36842105263157893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31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20</v>
      </c>
      <c r="D208" s="5">
        <v>19</v>
      </c>
      <c r="E208" s="6">
        <f t="shared" si="31"/>
        <v>-0.05</v>
      </c>
    </row>
    <row r="209" spans="2:5" ht="20.100000000000001" customHeight="1" thickBot="1" x14ac:dyDescent="0.25">
      <c r="B209" s="17" t="s">
        <v>86</v>
      </c>
      <c r="C209" s="5">
        <v>16</v>
      </c>
      <c r="D209" s="5">
        <v>17</v>
      </c>
      <c r="E209" s="6">
        <f t="shared" si="31"/>
        <v>6.25E-2</v>
      </c>
    </row>
    <row r="210" spans="2:5" ht="20.100000000000001" customHeight="1" thickBot="1" x14ac:dyDescent="0.25">
      <c r="B210" s="17" t="s">
        <v>87</v>
      </c>
      <c r="C210" s="5">
        <v>4</v>
      </c>
      <c r="D210" s="5">
        <v>2</v>
      </c>
      <c r="E210" s="6">
        <f t="shared" si="31"/>
        <v>-0.5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4</v>
      </c>
      <c r="D212" s="5">
        <v>4</v>
      </c>
      <c r="E212" s="6">
        <f>IF(C212=0,"-",(D212-C212)/C212)</f>
        <v>0</v>
      </c>
    </row>
    <row r="213" spans="2:5" ht="15" thickBot="1" x14ac:dyDescent="0.25">
      <c r="B213" s="17" t="s">
        <v>86</v>
      </c>
      <c r="C213" s="5">
        <v>4</v>
      </c>
      <c r="D213" s="5">
        <v>4</v>
      </c>
      <c r="E213" s="6">
        <f t="shared" ref="E213:E214" si="32">IF(C213=0,"-",(D213-C213)/C213)</f>
        <v>0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32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27</v>
      </c>
      <c r="D221" s="5">
        <v>23</v>
      </c>
      <c r="E221" s="6">
        <f t="shared" ref="E221:E223" si="33">IF(C221=0,"-",(D221-C221)/C221)</f>
        <v>-0.14814814814814814</v>
      </c>
    </row>
    <row r="222" spans="2:5" ht="15" thickBot="1" x14ac:dyDescent="0.25">
      <c r="B222" s="16" t="s">
        <v>92</v>
      </c>
      <c r="C222" s="5">
        <v>25</v>
      </c>
      <c r="D222" s="5">
        <v>36</v>
      </c>
      <c r="E222" s="6">
        <f t="shared" si="33"/>
        <v>0.44</v>
      </c>
    </row>
    <row r="223" spans="2:5" ht="15" thickBot="1" x14ac:dyDescent="0.25">
      <c r="B223" s="16" t="s">
        <v>93</v>
      </c>
      <c r="C223" s="5">
        <v>63</v>
      </c>
      <c r="D223" s="5">
        <v>89</v>
      </c>
      <c r="E223" s="6">
        <f t="shared" si="33"/>
        <v>0.41269841269841268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1134</v>
      </c>
      <c r="D14" s="5">
        <v>1223</v>
      </c>
      <c r="E14" s="6">
        <f>IF(C14&gt;0,(D14-C14)/C14)</f>
        <v>7.8483245149911812E-2</v>
      </c>
    </row>
    <row r="15" spans="1:5" ht="20.100000000000001" customHeight="1" thickBot="1" x14ac:dyDescent="0.25">
      <c r="B15" s="4" t="s">
        <v>17</v>
      </c>
      <c r="C15" s="5">
        <v>1032</v>
      </c>
      <c r="D15" s="5">
        <v>1150</v>
      </c>
      <c r="E15" s="6">
        <f t="shared" ref="E15:E25" si="0">IF(C15&gt;0,(D15-C15)/C15)</f>
        <v>0.11434108527131782</v>
      </c>
    </row>
    <row r="16" spans="1:5" ht="20.100000000000001" customHeight="1" thickBot="1" x14ac:dyDescent="0.25">
      <c r="B16" s="4" t="s">
        <v>18</v>
      </c>
      <c r="C16" s="5">
        <v>609</v>
      </c>
      <c r="D16" s="5">
        <v>684</v>
      </c>
      <c r="E16" s="6">
        <f t="shared" si="0"/>
        <v>0.12315270935960591</v>
      </c>
    </row>
    <row r="17" spans="2:5" ht="20.100000000000001" customHeight="1" thickBot="1" x14ac:dyDescent="0.25">
      <c r="B17" s="4" t="s">
        <v>19</v>
      </c>
      <c r="C17" s="5">
        <v>423</v>
      </c>
      <c r="D17" s="5">
        <v>466</v>
      </c>
      <c r="E17" s="6">
        <f t="shared" si="0"/>
        <v>0.10165484633569739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5</v>
      </c>
      <c r="E18" s="6">
        <f>IF(C18=0,"-",(D18-C18)/C18)</f>
        <v>1.5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5</v>
      </c>
      <c r="E19" s="6">
        <f>IF(C19=0,"-",(D19-C19)/C19)</f>
        <v>1.5</v>
      </c>
    </row>
    <row r="20" spans="2:5" ht="20.100000000000001" customHeight="1" thickBot="1" x14ac:dyDescent="0.25">
      <c r="B20" s="4" t="s">
        <v>20</v>
      </c>
      <c r="C20" s="6">
        <f>C17/C15</f>
        <v>0.40988372093023256</v>
      </c>
      <c r="D20" s="6">
        <f>D17/D15</f>
        <v>0.40521739130434781</v>
      </c>
      <c r="E20" s="6">
        <f t="shared" si="0"/>
        <v>-1.1384520505704656E-2</v>
      </c>
    </row>
    <row r="21" spans="2:5" ht="30" customHeight="1" thickBot="1" x14ac:dyDescent="0.25">
      <c r="B21" s="4" t="s">
        <v>23</v>
      </c>
      <c r="C21" s="5">
        <v>212</v>
      </c>
      <c r="D21" s="5">
        <v>196</v>
      </c>
      <c r="E21" s="6">
        <f t="shared" si="0"/>
        <v>-7.5471698113207544E-2</v>
      </c>
    </row>
    <row r="22" spans="2:5" ht="20.100000000000001" customHeight="1" thickBot="1" x14ac:dyDescent="0.25">
      <c r="B22" s="4" t="s">
        <v>24</v>
      </c>
      <c r="C22" s="5">
        <v>105</v>
      </c>
      <c r="D22" s="5">
        <v>108</v>
      </c>
      <c r="E22" s="6">
        <f t="shared" si="0"/>
        <v>2.8571428571428571E-2</v>
      </c>
    </row>
    <row r="23" spans="2:5" ht="20.100000000000001" customHeight="1" thickBot="1" x14ac:dyDescent="0.25">
      <c r="B23" s="4" t="s">
        <v>25</v>
      </c>
      <c r="C23" s="5">
        <v>107</v>
      </c>
      <c r="D23" s="5">
        <v>88</v>
      </c>
      <c r="E23" s="6">
        <f t="shared" si="0"/>
        <v>-0.17757009345794392</v>
      </c>
    </row>
    <row r="24" spans="2:5" ht="20.100000000000001" customHeight="1" thickBot="1" x14ac:dyDescent="0.25">
      <c r="B24" s="4" t="s">
        <v>21</v>
      </c>
      <c r="C24" s="6">
        <f>C23/C21</f>
        <v>0.50471698113207553</v>
      </c>
      <c r="D24" s="6">
        <f t="shared" ref="D24" si="1">D23/D21</f>
        <v>0.44897959183673469</v>
      </c>
      <c r="E24" s="6">
        <f t="shared" si="0"/>
        <v>-0.11043295823002108</v>
      </c>
    </row>
    <row r="25" spans="2:5" ht="20.100000000000001" customHeight="1" thickBot="1" x14ac:dyDescent="0.25">
      <c r="B25" s="7" t="s">
        <v>26</v>
      </c>
      <c r="C25" s="6">
        <v>0.15383720982232696</v>
      </c>
      <c r="D25" s="6">
        <v>0.16835140061045681</v>
      </c>
      <c r="E25" s="6">
        <f t="shared" si="0"/>
        <v>9.4347725136804658E-2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214</v>
      </c>
      <c r="D34" s="5">
        <v>214</v>
      </c>
      <c r="E34" s="6">
        <f>IF(C34&gt;0,(D34-C34)/C34,"-")</f>
        <v>0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186</v>
      </c>
      <c r="D36" s="5">
        <v>188</v>
      </c>
      <c r="E36" s="6">
        <f t="shared" si="2"/>
        <v>1.0752688172043012E-2</v>
      </c>
    </row>
    <row r="37" spans="2:5" ht="20.100000000000001" customHeight="1" thickBot="1" x14ac:dyDescent="0.25">
      <c r="B37" s="4" t="s">
        <v>30</v>
      </c>
      <c r="C37" s="5">
        <v>28</v>
      </c>
      <c r="D37" s="5">
        <v>26</v>
      </c>
      <c r="E37" s="6">
        <f t="shared" si="2"/>
        <v>-7.1428571428571425E-2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180</v>
      </c>
      <c r="D44" s="5">
        <v>246</v>
      </c>
      <c r="E44" s="6">
        <f>IF(C44&gt;0,(D44-C44)/C44,"-")</f>
        <v>0.36666666666666664</v>
      </c>
    </row>
    <row r="45" spans="2:5" ht="20.100000000000001" customHeight="1" thickBot="1" x14ac:dyDescent="0.25">
      <c r="B45" s="4" t="s">
        <v>34</v>
      </c>
      <c r="C45" s="5">
        <v>13</v>
      </c>
      <c r="D45" s="5">
        <v>23</v>
      </c>
      <c r="E45" s="6">
        <f t="shared" ref="E45:E51" si="3">IF(C45&gt;0,(D45-C45)/C45,"-")</f>
        <v>0.76923076923076927</v>
      </c>
    </row>
    <row r="46" spans="2:5" ht="20.100000000000001" customHeight="1" thickBot="1" x14ac:dyDescent="0.25">
      <c r="B46" s="4" t="s">
        <v>31</v>
      </c>
      <c r="C46" s="5">
        <v>17</v>
      </c>
      <c r="D46" s="5">
        <v>28</v>
      </c>
      <c r="E46" s="6">
        <f t="shared" si="3"/>
        <v>0.6470588235294118</v>
      </c>
    </row>
    <row r="47" spans="2:5" ht="20.100000000000001" customHeight="1" thickBot="1" x14ac:dyDescent="0.25">
      <c r="B47" s="4" t="s">
        <v>32</v>
      </c>
      <c r="C47" s="5">
        <v>383</v>
      </c>
      <c r="D47" s="5">
        <v>404</v>
      </c>
      <c r="E47" s="6">
        <f t="shared" si="3"/>
        <v>5.4830287206266322E-2</v>
      </c>
    </row>
    <row r="48" spans="2:5" ht="20.100000000000001" customHeight="1" thickBot="1" x14ac:dyDescent="0.25">
      <c r="B48" s="4" t="s">
        <v>35</v>
      </c>
      <c r="C48" s="5">
        <v>179</v>
      </c>
      <c r="D48" s="5">
        <v>208</v>
      </c>
      <c r="E48" s="6">
        <f t="shared" si="3"/>
        <v>0.16201117318435754</v>
      </c>
    </row>
    <row r="49" spans="2:5" ht="20.100000000000001" customHeight="1" thickBot="1" x14ac:dyDescent="0.25">
      <c r="B49" s="4" t="s">
        <v>67</v>
      </c>
      <c r="C49" s="5">
        <v>417</v>
      </c>
      <c r="D49" s="5">
        <v>429</v>
      </c>
      <c r="E49" s="6">
        <f t="shared" si="3"/>
        <v>2.8776978417266189E-2</v>
      </c>
    </row>
    <row r="50" spans="2:5" ht="20.100000000000001" customHeight="1" collapsed="1" thickBot="1" x14ac:dyDescent="0.25">
      <c r="B50" s="4" t="s">
        <v>36</v>
      </c>
      <c r="C50" s="6">
        <f>C44/(C44+C45)</f>
        <v>0.93264248704663211</v>
      </c>
      <c r="D50" s="6">
        <f>D44/(D44+D45)</f>
        <v>0.91449814126394047</v>
      </c>
      <c r="E50" s="6">
        <f t="shared" si="3"/>
        <v>-1.9454770755886037E-2</v>
      </c>
    </row>
    <row r="51" spans="2:5" ht="20.100000000000001" customHeight="1" thickBot="1" x14ac:dyDescent="0.25">
      <c r="B51" s="4" t="s">
        <v>37</v>
      </c>
      <c r="C51" s="6">
        <f>C47/(C46+C47)</f>
        <v>0.95750000000000002</v>
      </c>
      <c r="D51" s="6">
        <f t="shared" ref="D51" si="4">D47/(D46+D47)</f>
        <v>0.93518518518518523</v>
      </c>
      <c r="E51" s="6">
        <f t="shared" si="3"/>
        <v>-2.3305289623827455E-2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194</v>
      </c>
      <c r="D58" s="5">
        <v>271</v>
      </c>
      <c r="E58" s="6">
        <f>IF(C58&gt;0,(D58-C58)/C58,"-")</f>
        <v>0.39690721649484534</v>
      </c>
    </row>
    <row r="59" spans="2:5" ht="20.100000000000001" customHeight="1" thickBot="1" x14ac:dyDescent="0.25">
      <c r="B59" s="4" t="s">
        <v>41</v>
      </c>
      <c r="C59" s="5">
        <v>120</v>
      </c>
      <c r="D59" s="5">
        <v>130</v>
      </c>
      <c r="E59" s="6">
        <f t="shared" ref="E59:E63" si="5">IF(C59&gt;0,(D59-C59)/C59,"-")</f>
        <v>8.3333333333333329E-2</v>
      </c>
    </row>
    <row r="60" spans="2:5" ht="20.100000000000001" customHeight="1" thickBot="1" x14ac:dyDescent="0.25">
      <c r="B60" s="4" t="s">
        <v>42</v>
      </c>
      <c r="C60" s="5">
        <v>61</v>
      </c>
      <c r="D60" s="5">
        <v>117</v>
      </c>
      <c r="E60" s="6">
        <f t="shared" si="5"/>
        <v>0.91803278688524592</v>
      </c>
    </row>
    <row r="61" spans="2:5" ht="20.100000000000001" customHeight="1" collapsed="1" thickBot="1" x14ac:dyDescent="0.25">
      <c r="B61" s="4" t="s">
        <v>98</v>
      </c>
      <c r="C61" s="6">
        <f>(C59+C60)/C58</f>
        <v>0.9329896907216495</v>
      </c>
      <c r="D61" s="6">
        <f>(D59+D60)/D58</f>
        <v>0.91143911439114389</v>
      </c>
      <c r="E61" s="6">
        <f t="shared" si="5"/>
        <v>-2.3098407779657947E-2</v>
      </c>
    </row>
    <row r="62" spans="2:5" ht="20.100000000000001" customHeight="1" thickBot="1" x14ac:dyDescent="0.25">
      <c r="B62" s="4" t="s">
        <v>39</v>
      </c>
      <c r="C62" s="6">
        <v>0.91603053435114501</v>
      </c>
      <c r="D62" s="6">
        <v>0.88435374149659862</v>
      </c>
      <c r="E62" s="6">
        <f t="shared" si="5"/>
        <v>-3.4580498866213137E-2</v>
      </c>
    </row>
    <row r="63" spans="2:5" ht="20.100000000000001" customHeight="1" thickBot="1" x14ac:dyDescent="0.25">
      <c r="B63" s="4" t="s">
        <v>40</v>
      </c>
      <c r="C63" s="6">
        <v>0.96825396825396826</v>
      </c>
      <c r="D63" s="6">
        <v>0.94354838709677424</v>
      </c>
      <c r="E63" s="6">
        <f t="shared" si="5"/>
        <v>-2.5515600211528242E-2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1082</v>
      </c>
      <c r="D70" s="5">
        <v>1144</v>
      </c>
      <c r="E70" s="6">
        <f>IF(C70&gt;0,(D70-C70)/C70,"-")</f>
        <v>5.730129390018484E-2</v>
      </c>
    </row>
    <row r="71" spans="2:5" ht="20.100000000000001" customHeight="1" thickBot="1" x14ac:dyDescent="0.25">
      <c r="B71" s="4" t="s">
        <v>45</v>
      </c>
      <c r="C71" s="5">
        <v>347</v>
      </c>
      <c r="D71" s="5">
        <v>397</v>
      </c>
      <c r="E71" s="6">
        <f t="shared" ref="E71:E77" si="6">IF(C71&gt;0,(D71-C71)/C71,"-")</f>
        <v>0.14409221902017291</v>
      </c>
    </row>
    <row r="72" spans="2:5" ht="20.100000000000001" customHeight="1" thickBot="1" x14ac:dyDescent="0.25">
      <c r="B72" s="4" t="s">
        <v>43</v>
      </c>
      <c r="C72" s="5">
        <v>3</v>
      </c>
      <c r="D72" s="5">
        <v>3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482</v>
      </c>
      <c r="D73" s="5">
        <v>452</v>
      </c>
      <c r="E73" s="6">
        <f t="shared" si="6"/>
        <v>-6.2240663900414939E-2</v>
      </c>
    </row>
    <row r="74" spans="2:5" ht="20.100000000000001" customHeight="1" thickBot="1" x14ac:dyDescent="0.25">
      <c r="B74" s="4" t="s">
        <v>47</v>
      </c>
      <c r="C74" s="5">
        <v>215</v>
      </c>
      <c r="D74" s="5">
        <v>236</v>
      </c>
      <c r="E74" s="6">
        <f t="shared" si="6"/>
        <v>9.7674418604651161E-2</v>
      </c>
    </row>
    <row r="75" spans="2:5" ht="20.100000000000001" customHeight="1" thickBot="1" x14ac:dyDescent="0.25">
      <c r="B75" s="4" t="s">
        <v>48</v>
      </c>
      <c r="C75" s="5">
        <v>35</v>
      </c>
      <c r="D75" s="5">
        <v>56</v>
      </c>
      <c r="E75" s="6">
        <f t="shared" si="6"/>
        <v>0.6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79</v>
      </c>
      <c r="D90" s="5">
        <v>111</v>
      </c>
      <c r="E90" s="6">
        <f>IF(C90&gt;0,(D90-C90)/C90,"-")</f>
        <v>0.4050632911392405</v>
      </c>
    </row>
    <row r="91" spans="2:5" ht="29.25" thickBot="1" x14ac:dyDescent="0.25">
      <c r="B91" s="4" t="s">
        <v>52</v>
      </c>
      <c r="C91" s="5">
        <v>45</v>
      </c>
      <c r="D91" s="5">
        <v>73</v>
      </c>
      <c r="E91" s="6">
        <f t="shared" ref="E91:E93" si="7">IF(C91&gt;0,(D91-C91)/C91,"-")</f>
        <v>0.62222222222222223</v>
      </c>
    </row>
    <row r="92" spans="2:5" ht="29.25" customHeight="1" thickBot="1" x14ac:dyDescent="0.25">
      <c r="B92" s="4" t="s">
        <v>53</v>
      </c>
      <c r="C92" s="5">
        <v>58</v>
      </c>
      <c r="D92" s="5">
        <v>52</v>
      </c>
      <c r="E92" s="6">
        <f t="shared" si="7"/>
        <v>-0.10344827586206896</v>
      </c>
    </row>
    <row r="93" spans="2:5" ht="29.25" customHeight="1" thickBot="1" x14ac:dyDescent="0.25">
      <c r="B93" s="4" t="s">
        <v>54</v>
      </c>
      <c r="C93" s="6">
        <f>(C90+C91)/(C90+C91+C92)</f>
        <v>0.68131868131868134</v>
      </c>
      <c r="D93" s="6">
        <f>(D90+D91)/(D90+D91+D92)</f>
        <v>0.77966101694915257</v>
      </c>
      <c r="E93" s="6">
        <f t="shared" si="7"/>
        <v>0.14434117003827229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182</v>
      </c>
      <c r="D100" s="5">
        <v>236</v>
      </c>
      <c r="E100" s="6">
        <f>IF(C100&gt;0,(D100-C100)/C100,"-")</f>
        <v>0.2967032967032967</v>
      </c>
    </row>
    <row r="101" spans="2:5" ht="20.100000000000001" customHeight="1" thickBot="1" x14ac:dyDescent="0.25">
      <c r="B101" s="4" t="s">
        <v>41</v>
      </c>
      <c r="C101" s="5">
        <v>62</v>
      </c>
      <c r="D101" s="5">
        <v>88</v>
      </c>
      <c r="E101" s="6">
        <f t="shared" ref="E101:E105" si="8">IF(C101&gt;0,(D101-C101)/C101,"-")</f>
        <v>0.41935483870967744</v>
      </c>
    </row>
    <row r="102" spans="2:5" ht="20.100000000000001" customHeight="1" thickBot="1" x14ac:dyDescent="0.25">
      <c r="B102" s="4" t="s">
        <v>42</v>
      </c>
      <c r="C102" s="5">
        <v>62</v>
      </c>
      <c r="D102" s="5">
        <v>96</v>
      </c>
      <c r="E102" s="6">
        <f t="shared" si="8"/>
        <v>0.54838709677419351</v>
      </c>
    </row>
    <row r="103" spans="2:5" ht="20.100000000000001" customHeight="1" thickBot="1" x14ac:dyDescent="0.25">
      <c r="B103" s="4" t="s">
        <v>98</v>
      </c>
      <c r="C103" s="6">
        <f>(C101+C102)/C100</f>
        <v>0.68131868131868134</v>
      </c>
      <c r="D103" s="6">
        <f>(D101+D102)/D100</f>
        <v>0.77966101694915257</v>
      </c>
      <c r="E103" s="6">
        <f t="shared" si="8"/>
        <v>0.14434117003827229</v>
      </c>
    </row>
    <row r="104" spans="2:5" ht="20.100000000000001" customHeight="1" thickBot="1" x14ac:dyDescent="0.25">
      <c r="B104" s="4" t="s">
        <v>39</v>
      </c>
      <c r="C104" s="6">
        <v>0.6262626262626263</v>
      </c>
      <c r="D104" s="6">
        <v>0.72727272727272729</v>
      </c>
      <c r="E104" s="6">
        <f t="shared" si="8"/>
        <v>0.16129032258064513</v>
      </c>
    </row>
    <row r="105" spans="2:5" ht="20.100000000000001" customHeight="1" thickBot="1" x14ac:dyDescent="0.25">
      <c r="B105" s="4" t="s">
        <v>40</v>
      </c>
      <c r="C105" s="6">
        <v>0.74698795180722888</v>
      </c>
      <c r="D105" s="6">
        <v>0.83478260869565213</v>
      </c>
      <c r="E105" s="6">
        <f t="shared" si="8"/>
        <v>0.11753155680224403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222</v>
      </c>
      <c r="D112" s="5">
        <v>241</v>
      </c>
      <c r="E112" s="6">
        <f>IF(C112&gt;0,(D112-C112)/C112,"-")</f>
        <v>8.5585585585585586E-2</v>
      </c>
    </row>
    <row r="113" spans="2:14" ht="15" thickBot="1" x14ac:dyDescent="0.25">
      <c r="B113" s="4" t="s">
        <v>56</v>
      </c>
      <c r="C113" s="5">
        <v>161</v>
      </c>
      <c r="D113" s="5">
        <v>177</v>
      </c>
      <c r="E113" s="6">
        <f t="shared" ref="E113:E114" si="9">IF(C113&gt;0,(D113-C113)/C113,"-")</f>
        <v>9.9378881987577633E-2</v>
      </c>
    </row>
    <row r="114" spans="2:14" ht="15" thickBot="1" x14ac:dyDescent="0.25">
      <c r="B114" s="4" t="s">
        <v>57</v>
      </c>
      <c r="C114" s="5">
        <v>61</v>
      </c>
      <c r="D114" s="5">
        <v>64</v>
      </c>
      <c r="E114" s="6">
        <f t="shared" si="9"/>
        <v>4.9180327868852458E-2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4</v>
      </c>
      <c r="H128" s="10">
        <v>0</v>
      </c>
      <c r="I128" s="10">
        <v>0</v>
      </c>
      <c r="J128" s="10">
        <v>4</v>
      </c>
      <c r="K128" s="6">
        <f>IF(C128=0,"-",(G128-C128)/C128)</f>
        <v>3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3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1</v>
      </c>
      <c r="D130" s="10">
        <v>0</v>
      </c>
      <c r="E130" s="10">
        <v>0</v>
      </c>
      <c r="F130" s="10">
        <v>1</v>
      </c>
      <c r="G130" s="10">
        <v>0</v>
      </c>
      <c r="H130" s="10">
        <v>0</v>
      </c>
      <c r="I130" s="10">
        <v>0</v>
      </c>
      <c r="J130" s="10">
        <v>0</v>
      </c>
      <c r="K130" s="6">
        <f t="shared" si="11"/>
        <v>-1</v>
      </c>
      <c r="L130" s="6" t="str">
        <f t="shared" si="10"/>
        <v>-</v>
      </c>
      <c r="M130" s="6" t="str">
        <f t="shared" si="10"/>
        <v>-</v>
      </c>
      <c r="N130" s="6">
        <f t="shared" si="10"/>
        <v>-1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4</v>
      </c>
      <c r="H133" s="10">
        <v>0</v>
      </c>
      <c r="I133" s="10">
        <v>0</v>
      </c>
      <c r="J133" s="10">
        <v>4</v>
      </c>
      <c r="K133" s="6">
        <f t="shared" si="11"/>
        <v>1</v>
      </c>
      <c r="L133" s="6" t="str">
        <f t="shared" si="10"/>
        <v>-</v>
      </c>
      <c r="M133" s="6" t="str">
        <f t="shared" si="10"/>
        <v>-</v>
      </c>
      <c r="N133" s="6">
        <f t="shared" si="10"/>
        <v>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1</v>
      </c>
      <c r="F143" s="10">
        <v>2</v>
      </c>
      <c r="G143" s="10">
        <v>4</v>
      </c>
      <c r="H143" s="10">
        <v>0</v>
      </c>
      <c r="I143" s="10">
        <v>1</v>
      </c>
      <c r="J143" s="10">
        <v>5</v>
      </c>
      <c r="K143" s="6">
        <f>IF(C143=0,"-",(G143-C143)/C143)</f>
        <v>3</v>
      </c>
      <c r="L143" s="6" t="str">
        <f t="shared" ref="L143:N147" si="15">IF(D143=0,"-",(H143-D143)/D143)</f>
        <v>-</v>
      </c>
      <c r="M143" s="6">
        <f t="shared" si="15"/>
        <v>0</v>
      </c>
      <c r="N143" s="6">
        <f t="shared" si="15"/>
        <v>1.5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23</v>
      </c>
      <c r="D145" s="10">
        <v>0</v>
      </c>
      <c r="E145" s="10">
        <v>2</v>
      </c>
      <c r="F145" s="10">
        <v>25</v>
      </c>
      <c r="G145" s="10">
        <v>23</v>
      </c>
      <c r="H145" s="10">
        <v>0</v>
      </c>
      <c r="I145" s="10">
        <v>2</v>
      </c>
      <c r="J145" s="10">
        <v>25</v>
      </c>
      <c r="K145" s="6">
        <f t="shared" si="16"/>
        <v>0</v>
      </c>
      <c r="L145" s="6" t="str">
        <f t="shared" si="15"/>
        <v>-</v>
      </c>
      <c r="M145" s="6">
        <f t="shared" si="15"/>
        <v>0</v>
      </c>
      <c r="N145" s="6">
        <f t="shared" si="15"/>
        <v>0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3</v>
      </c>
      <c r="F146" s="10">
        <v>9</v>
      </c>
      <c r="G146" s="10">
        <v>6</v>
      </c>
      <c r="H146" s="10">
        <v>0</v>
      </c>
      <c r="I146" s="10">
        <v>1</v>
      </c>
      <c r="J146" s="10">
        <v>7</v>
      </c>
      <c r="K146" s="6">
        <f t="shared" si="16"/>
        <v>0</v>
      </c>
      <c r="L146" s="6" t="str">
        <f t="shared" si="15"/>
        <v>-</v>
      </c>
      <c r="M146" s="6">
        <f t="shared" si="15"/>
        <v>-0.66666666666666663</v>
      </c>
      <c r="N146" s="6">
        <f t="shared" si="15"/>
        <v>-0.22222222222222221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30</v>
      </c>
      <c r="D148" s="10">
        <v>0</v>
      </c>
      <c r="E148" s="10">
        <v>6</v>
      </c>
      <c r="F148" s="10">
        <v>36</v>
      </c>
      <c r="G148" s="10">
        <v>34</v>
      </c>
      <c r="H148" s="10">
        <v>0</v>
      </c>
      <c r="I148" s="10">
        <v>4</v>
      </c>
      <c r="J148" s="10">
        <v>38</v>
      </c>
      <c r="K148" s="6">
        <f t="shared" ref="K148" si="17">IF(C148=0,"-",(G148-C148)/C148)</f>
        <v>0.13333333333333333</v>
      </c>
      <c r="L148" s="6" t="str">
        <f t="shared" ref="L148" si="18">IF(D148=0,"-",(H148-D148)/D148)</f>
        <v>-</v>
      </c>
      <c r="M148" s="6">
        <f t="shared" ref="M148" si="19">IF(E148=0,"-",(I148-E148)/E148)</f>
        <v>-0.33333333333333331</v>
      </c>
      <c r="N148" s="6">
        <f t="shared" ref="N148" si="20">IF(F148=0,"-",(J148-F148)/F148)</f>
        <v>5.5555555555555552E-2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4.1666666666666664E-2</v>
      </c>
      <c r="D149" s="6" t="str">
        <f t="shared" si="21"/>
        <v>-</v>
      </c>
      <c r="E149" s="6">
        <f t="shared" si="21"/>
        <v>0.33333333333333331</v>
      </c>
      <c r="F149" s="6">
        <f t="shared" si="21"/>
        <v>7.407407407407407E-2</v>
      </c>
      <c r="G149" s="6">
        <f t="shared" si="21"/>
        <v>0.14814814814814814</v>
      </c>
      <c r="H149" s="6" t="str">
        <f t="shared" si="21"/>
        <v>-</v>
      </c>
      <c r="I149" s="6">
        <f t="shared" si="21"/>
        <v>0.33333333333333331</v>
      </c>
      <c r="J149" s="6">
        <f t="shared" si="21"/>
        <v>0.16666666666666666</v>
      </c>
      <c r="K149" s="6">
        <f>IF(OR(C149="-",G149="-"),"-",(G149-C149)/C149)</f>
        <v>2.5555555555555558</v>
      </c>
      <c r="L149" s="6" t="str">
        <f t="shared" ref="L149:N150" si="22">IF(OR(D149="-",H149="-"),"-",(H149-D149)/D149)</f>
        <v>-</v>
      </c>
      <c r="M149" s="6">
        <f t="shared" si="22"/>
        <v>0</v>
      </c>
      <c r="N149" s="6">
        <f t="shared" si="22"/>
        <v>1.25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29</v>
      </c>
      <c r="D157" s="19">
        <v>29</v>
      </c>
      <c r="E157" s="18">
        <f>IF(C157=0,"-",(D157-C157)/C157)</f>
        <v>0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4</v>
      </c>
      <c r="E158" s="18">
        <f t="shared" ref="E158:E159" si="23">IF(C158=0,"-",(D158-C158)/C158)</f>
        <v>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0.96666666666666667</v>
      </c>
      <c r="D160" s="18">
        <f>IF(D157=0,"-",D157/(D157+D158+D159))</f>
        <v>0.8529411764705882</v>
      </c>
      <c r="E160" s="18">
        <f>IF(OR(C160="-",D160="-"),"-",(D160-C160)/C160)</f>
        <v>-0.11764705882352945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4</v>
      </c>
      <c r="E166" s="6">
        <f t="shared" ref="E166:E168" si="24">IF(C166=0,"-",(D166-C166)/C166)</f>
        <v>3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4</v>
      </c>
      <c r="E167" s="6">
        <f t="shared" si="24"/>
        <v>3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1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1</v>
      </c>
      <c r="D179" s="5">
        <v>1</v>
      </c>
      <c r="E179" s="6">
        <f t="shared" ref="E179:E185" si="26">IF(C179=0,"-",(D179-C179)/C179)</f>
        <v>0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36</v>
      </c>
      <c r="D182" s="5">
        <v>30</v>
      </c>
      <c r="E182" s="6">
        <f t="shared" si="26"/>
        <v>-0.16666666666666666</v>
      </c>
      <c r="H182" s="13"/>
    </row>
    <row r="183" spans="2:8" ht="15" thickBot="1" x14ac:dyDescent="0.25">
      <c r="B183" s="4" t="s">
        <v>47</v>
      </c>
      <c r="C183" s="5">
        <v>30</v>
      </c>
      <c r="D183" s="5">
        <v>23</v>
      </c>
      <c r="E183" s="6">
        <f t="shared" si="26"/>
        <v>-0.23333333333333334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6</v>
      </c>
      <c r="D185" s="5">
        <v>7</v>
      </c>
      <c r="E185" s="6">
        <f t="shared" si="26"/>
        <v>0.16666666666666666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3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0</v>
      </c>
      <c r="D198" s="5">
        <v>2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5</v>
      </c>
      <c r="E199" s="6">
        <f t="shared" si="27"/>
        <v>1.5</v>
      </c>
    </row>
    <row r="200" spans="2:5" ht="15" thickBot="1" x14ac:dyDescent="0.25">
      <c r="B200" s="4" t="s">
        <v>85</v>
      </c>
      <c r="C200" s="5">
        <v>1</v>
      </c>
      <c r="D200" s="5">
        <v>4</v>
      </c>
      <c r="E200" s="6">
        <f t="shared" si="27"/>
        <v>3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3</v>
      </c>
      <c r="E208" s="6">
        <f t="shared" si="28"/>
        <v>0.5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3</v>
      </c>
      <c r="E209" s="6">
        <f t="shared" si="28"/>
        <v>0.5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2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1</v>
      </c>
      <c r="E214" s="6" t="str">
        <f t="shared" si="29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7</v>
      </c>
      <c r="E221" s="6">
        <f t="shared" ref="E221:E223" si="30">IF(C221=0,"-",(D221-C221)/C221)</f>
        <v>0.16666666666666666</v>
      </c>
    </row>
    <row r="222" spans="2:5" ht="15" thickBot="1" x14ac:dyDescent="0.25">
      <c r="B222" s="16" t="s">
        <v>92</v>
      </c>
      <c r="C222" s="5">
        <v>2</v>
      </c>
      <c r="D222" s="5">
        <v>7</v>
      </c>
      <c r="E222" s="6">
        <f t="shared" si="30"/>
        <v>2.5</v>
      </c>
    </row>
    <row r="223" spans="2:5" ht="15" thickBot="1" x14ac:dyDescent="0.25">
      <c r="B223" s="16" t="s">
        <v>93</v>
      </c>
      <c r="C223" s="5">
        <v>11</v>
      </c>
      <c r="D223" s="5">
        <v>8</v>
      </c>
      <c r="E223" s="6">
        <f t="shared" si="30"/>
        <v>-0.27272727272727271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810</v>
      </c>
      <c r="D14" s="5">
        <v>953</v>
      </c>
      <c r="E14" s="6">
        <f>IF(C14&gt;0,(D14-C14)/C14)</f>
        <v>0.17654320987654321</v>
      </c>
    </row>
    <row r="15" spans="1:5" ht="20.100000000000001" customHeight="1" thickBot="1" x14ac:dyDescent="0.25">
      <c r="B15" s="4" t="s">
        <v>17</v>
      </c>
      <c r="C15" s="5">
        <v>807</v>
      </c>
      <c r="D15" s="5">
        <v>953</v>
      </c>
      <c r="E15" s="6">
        <f t="shared" ref="E15:E25" si="0">IF(C15&gt;0,(D15-C15)/C15)</f>
        <v>0.1809169764560099</v>
      </c>
    </row>
    <row r="16" spans="1:5" ht="20.100000000000001" customHeight="1" thickBot="1" x14ac:dyDescent="0.25">
      <c r="B16" s="4" t="s">
        <v>18</v>
      </c>
      <c r="C16" s="5">
        <v>621</v>
      </c>
      <c r="D16" s="5">
        <v>744</v>
      </c>
      <c r="E16" s="6">
        <f t="shared" si="0"/>
        <v>0.19806763285024154</v>
      </c>
    </row>
    <row r="17" spans="2:5" ht="20.100000000000001" customHeight="1" thickBot="1" x14ac:dyDescent="0.25">
      <c r="B17" s="4" t="s">
        <v>19</v>
      </c>
      <c r="C17" s="5">
        <v>186</v>
      </c>
      <c r="D17" s="5">
        <v>209</v>
      </c>
      <c r="E17" s="6">
        <f t="shared" si="0"/>
        <v>0.12365591397849462</v>
      </c>
    </row>
    <row r="18" spans="2:5" ht="20.100000000000001" customHeight="1" thickBot="1" x14ac:dyDescent="0.25">
      <c r="B18" s="4" t="s">
        <v>100</v>
      </c>
      <c r="C18" s="5">
        <v>6</v>
      </c>
      <c r="D18" s="5">
        <v>4</v>
      </c>
      <c r="E18" s="6">
        <f>IF(C18=0,"-",(D18-C18)/C18)</f>
        <v>-0.33333333333333331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3</v>
      </c>
      <c r="E19" s="6">
        <f>IF(C19=0,"-",(D19-C19)/C19)</f>
        <v>0.5</v>
      </c>
    </row>
    <row r="20" spans="2:5" ht="20.100000000000001" customHeight="1" thickBot="1" x14ac:dyDescent="0.25">
      <c r="B20" s="4" t="s">
        <v>20</v>
      </c>
      <c r="C20" s="6">
        <f>C17/C15</f>
        <v>0.23048327137546468</v>
      </c>
      <c r="D20" s="6">
        <f>D17/D15</f>
        <v>0.21930745015739769</v>
      </c>
      <c r="E20" s="6">
        <f t="shared" si="0"/>
        <v>-4.8488643671935783E-2</v>
      </c>
    </row>
    <row r="21" spans="2:5" ht="30" customHeight="1" thickBot="1" x14ac:dyDescent="0.25">
      <c r="B21" s="4" t="s">
        <v>23</v>
      </c>
      <c r="C21" s="5">
        <v>117</v>
      </c>
      <c r="D21" s="5">
        <v>176</v>
      </c>
      <c r="E21" s="6">
        <f t="shared" si="0"/>
        <v>0.50427350427350426</v>
      </c>
    </row>
    <row r="22" spans="2:5" ht="20.100000000000001" customHeight="1" thickBot="1" x14ac:dyDescent="0.25">
      <c r="B22" s="4" t="s">
        <v>24</v>
      </c>
      <c r="C22" s="5">
        <v>90</v>
      </c>
      <c r="D22" s="5">
        <v>106</v>
      </c>
      <c r="E22" s="6">
        <f t="shared" si="0"/>
        <v>0.17777777777777778</v>
      </c>
    </row>
    <row r="23" spans="2:5" ht="20.100000000000001" customHeight="1" thickBot="1" x14ac:dyDescent="0.25">
      <c r="B23" s="4" t="s">
        <v>25</v>
      </c>
      <c r="C23" s="5">
        <v>27</v>
      </c>
      <c r="D23" s="5">
        <v>70</v>
      </c>
      <c r="E23" s="6">
        <f t="shared" si="0"/>
        <v>1.5925925925925926</v>
      </c>
    </row>
    <row r="24" spans="2:5" ht="20.100000000000001" customHeight="1" thickBot="1" x14ac:dyDescent="0.25">
      <c r="B24" s="4" t="s">
        <v>21</v>
      </c>
      <c r="C24" s="6">
        <f>C23/C21</f>
        <v>0.23076923076923078</v>
      </c>
      <c r="D24" s="6">
        <f t="shared" ref="D24" si="1">D23/D21</f>
        <v>0.39772727272727271</v>
      </c>
      <c r="E24" s="6">
        <f t="shared" si="0"/>
        <v>0.72348484848484829</v>
      </c>
    </row>
    <row r="25" spans="2:5" ht="20.100000000000001" customHeight="1" thickBot="1" x14ac:dyDescent="0.25">
      <c r="B25" s="7" t="s">
        <v>26</v>
      </c>
      <c r="C25" s="6">
        <v>0.15355283587542243</v>
      </c>
      <c r="D25" s="6">
        <v>0.18097571165422816</v>
      </c>
      <c r="E25" s="6">
        <f t="shared" si="0"/>
        <v>0.17858918477450939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202</v>
      </c>
      <c r="D34" s="5">
        <v>225</v>
      </c>
      <c r="E34" s="6">
        <f>IF(C34&gt;0,(D34-C34)/C34,"-")</f>
        <v>0.11386138613861387</v>
      </c>
    </row>
    <row r="35" spans="2:5" ht="20.100000000000001" customHeight="1" thickBot="1" x14ac:dyDescent="0.25">
      <c r="B35" s="4" t="s">
        <v>29</v>
      </c>
      <c r="C35" s="5">
        <v>3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141</v>
      </c>
      <c r="D36" s="5">
        <v>173</v>
      </c>
      <c r="E36" s="6">
        <f t="shared" si="2"/>
        <v>0.22695035460992907</v>
      </c>
    </row>
    <row r="37" spans="2:5" ht="20.100000000000001" customHeight="1" thickBot="1" x14ac:dyDescent="0.25">
      <c r="B37" s="4" t="s">
        <v>30</v>
      </c>
      <c r="C37" s="5">
        <v>58</v>
      </c>
      <c r="D37" s="5">
        <v>52</v>
      </c>
      <c r="E37" s="6">
        <f t="shared" si="2"/>
        <v>-0.10344827586206896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146</v>
      </c>
      <c r="D44" s="5">
        <v>180</v>
      </c>
      <c r="E44" s="6">
        <f>IF(C44&gt;0,(D44-C44)/C44,"-")</f>
        <v>0.23287671232876711</v>
      </c>
    </row>
    <row r="45" spans="2:5" ht="20.100000000000001" customHeight="1" thickBot="1" x14ac:dyDescent="0.25">
      <c r="B45" s="4" t="s">
        <v>34</v>
      </c>
      <c r="C45" s="5">
        <v>9</v>
      </c>
      <c r="D45" s="5">
        <v>6</v>
      </c>
      <c r="E45" s="6">
        <f t="shared" ref="E45:E51" si="3">IF(C45&gt;0,(D45-C45)/C45,"-")</f>
        <v>-0.33333333333333331</v>
      </c>
    </row>
    <row r="46" spans="2:5" ht="20.100000000000001" customHeight="1" thickBot="1" x14ac:dyDescent="0.25">
      <c r="B46" s="4" t="s">
        <v>31</v>
      </c>
      <c r="C46" s="5">
        <v>7</v>
      </c>
      <c r="D46" s="5">
        <v>7</v>
      </c>
      <c r="E46" s="6">
        <f t="shared" si="3"/>
        <v>0</v>
      </c>
    </row>
    <row r="47" spans="2:5" ht="20.100000000000001" customHeight="1" thickBot="1" x14ac:dyDescent="0.25">
      <c r="B47" s="4" t="s">
        <v>32</v>
      </c>
      <c r="C47" s="5">
        <v>283</v>
      </c>
      <c r="D47" s="5">
        <v>276</v>
      </c>
      <c r="E47" s="6">
        <f t="shared" si="3"/>
        <v>-2.4734982332155476E-2</v>
      </c>
    </row>
    <row r="48" spans="2:5" ht="20.100000000000001" customHeight="1" thickBot="1" x14ac:dyDescent="0.25">
      <c r="B48" s="4" t="s">
        <v>35</v>
      </c>
      <c r="C48" s="5">
        <v>147</v>
      </c>
      <c r="D48" s="5">
        <v>216</v>
      </c>
      <c r="E48" s="6">
        <f t="shared" si="3"/>
        <v>0.46938775510204084</v>
      </c>
    </row>
    <row r="49" spans="2:5" ht="20.100000000000001" customHeight="1" thickBot="1" x14ac:dyDescent="0.25">
      <c r="B49" s="4" t="s">
        <v>67</v>
      </c>
      <c r="C49" s="5">
        <v>35</v>
      </c>
      <c r="D49" s="5">
        <v>88</v>
      </c>
      <c r="E49" s="6">
        <f t="shared" si="3"/>
        <v>1.5142857142857142</v>
      </c>
    </row>
    <row r="50" spans="2:5" ht="20.100000000000001" customHeight="1" collapsed="1" thickBot="1" x14ac:dyDescent="0.25">
      <c r="B50" s="4" t="s">
        <v>36</v>
      </c>
      <c r="C50" s="6">
        <f>C44/(C44+C45)</f>
        <v>0.9419354838709677</v>
      </c>
      <c r="D50" s="6">
        <f>D44/(D44+D45)</f>
        <v>0.967741935483871</v>
      </c>
      <c r="E50" s="6">
        <f t="shared" si="3"/>
        <v>2.7397260273972674E-2</v>
      </c>
    </row>
    <row r="51" spans="2:5" ht="20.100000000000001" customHeight="1" thickBot="1" x14ac:dyDescent="0.25">
      <c r="B51" s="4" t="s">
        <v>37</v>
      </c>
      <c r="C51" s="6">
        <f>C47/(C46+C47)</f>
        <v>0.97586206896551719</v>
      </c>
      <c r="D51" s="6">
        <f t="shared" ref="D51" si="4">D47/(D46+D47)</f>
        <v>0.97526501766784457</v>
      </c>
      <c r="E51" s="6">
        <f t="shared" si="3"/>
        <v>-6.1181935097194681E-4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159</v>
      </c>
      <c r="D58" s="5">
        <v>186</v>
      </c>
      <c r="E58" s="6">
        <f>IF(C58&gt;0,(D58-C58)/C58,"-")</f>
        <v>0.16981132075471697</v>
      </c>
    </row>
    <row r="59" spans="2:5" ht="20.100000000000001" customHeight="1" thickBot="1" x14ac:dyDescent="0.25">
      <c r="B59" s="4" t="s">
        <v>41</v>
      </c>
      <c r="C59" s="5">
        <v>121</v>
      </c>
      <c r="D59" s="5">
        <v>152</v>
      </c>
      <c r="E59" s="6">
        <f t="shared" ref="E59:E63" si="5">IF(C59&gt;0,(D59-C59)/C59,"-")</f>
        <v>0.256198347107438</v>
      </c>
    </row>
    <row r="60" spans="2:5" ht="20.100000000000001" customHeight="1" thickBot="1" x14ac:dyDescent="0.25">
      <c r="B60" s="4" t="s">
        <v>42</v>
      </c>
      <c r="C60" s="5">
        <v>29</v>
      </c>
      <c r="D60" s="5">
        <v>28</v>
      </c>
      <c r="E60" s="6">
        <f t="shared" si="5"/>
        <v>-3.4482758620689655E-2</v>
      </c>
    </row>
    <row r="61" spans="2:5" ht="20.100000000000001" customHeight="1" collapsed="1" thickBot="1" x14ac:dyDescent="0.25">
      <c r="B61" s="4" t="s">
        <v>98</v>
      </c>
      <c r="C61" s="6">
        <f>(C59+C60)/C58</f>
        <v>0.94339622641509435</v>
      </c>
      <c r="D61" s="6">
        <f>(D59+D60)/D58</f>
        <v>0.967741935483871</v>
      </c>
      <c r="E61" s="6">
        <f t="shared" si="5"/>
        <v>2.5806451612903243E-2</v>
      </c>
    </row>
    <row r="62" spans="2:5" ht="20.100000000000001" customHeight="1" thickBot="1" x14ac:dyDescent="0.25">
      <c r="B62" s="4" t="s">
        <v>39</v>
      </c>
      <c r="C62" s="6">
        <v>0.93076923076923079</v>
      </c>
      <c r="D62" s="6">
        <v>0.96202531645569622</v>
      </c>
      <c r="E62" s="6">
        <f t="shared" si="5"/>
        <v>3.3580918506119883E-2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956</v>
      </c>
      <c r="D70" s="5">
        <v>1150</v>
      </c>
      <c r="E70" s="6">
        <f>IF(C70&gt;0,(D70-C70)/C70,"-")</f>
        <v>0.20292887029288703</v>
      </c>
    </row>
    <row r="71" spans="2:5" ht="20.100000000000001" customHeight="1" thickBot="1" x14ac:dyDescent="0.25">
      <c r="B71" s="4" t="s">
        <v>45</v>
      </c>
      <c r="C71" s="5">
        <v>274</v>
      </c>
      <c r="D71" s="5">
        <v>320</v>
      </c>
      <c r="E71" s="6">
        <f t="shared" ref="E71:E77" si="6">IF(C71&gt;0,(D71-C71)/C71,"-")</f>
        <v>0.16788321167883211</v>
      </c>
    </row>
    <row r="72" spans="2:5" ht="20.100000000000001" customHeight="1" thickBot="1" x14ac:dyDescent="0.25">
      <c r="B72" s="4" t="s">
        <v>43</v>
      </c>
      <c r="C72" s="5">
        <v>1</v>
      </c>
      <c r="D72" s="5">
        <v>3</v>
      </c>
      <c r="E72" s="6">
        <f t="shared" si="6"/>
        <v>2</v>
      </c>
    </row>
    <row r="73" spans="2:5" ht="20.100000000000001" customHeight="1" thickBot="1" x14ac:dyDescent="0.25">
      <c r="B73" s="4" t="s">
        <v>46</v>
      </c>
      <c r="C73" s="5">
        <v>487</v>
      </c>
      <c r="D73" s="5">
        <v>574</v>
      </c>
      <c r="E73" s="6">
        <f t="shared" si="6"/>
        <v>0.17864476386036962</v>
      </c>
    </row>
    <row r="74" spans="2:5" ht="20.100000000000001" customHeight="1" thickBot="1" x14ac:dyDescent="0.25">
      <c r="B74" s="4" t="s">
        <v>47</v>
      </c>
      <c r="C74" s="5">
        <v>156</v>
      </c>
      <c r="D74" s="5">
        <v>224</v>
      </c>
      <c r="E74" s="6">
        <f t="shared" si="6"/>
        <v>0.4358974358974359</v>
      </c>
    </row>
    <row r="75" spans="2:5" ht="20.100000000000001" customHeight="1" thickBot="1" x14ac:dyDescent="0.25">
      <c r="B75" s="4" t="s">
        <v>48</v>
      </c>
      <c r="C75" s="5">
        <v>37</v>
      </c>
      <c r="D75" s="5">
        <v>28</v>
      </c>
      <c r="E75" s="6">
        <f t="shared" si="6"/>
        <v>-0.24324324324324326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1</v>
      </c>
      <c r="E77" s="6">
        <f t="shared" si="6"/>
        <v>0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70</v>
      </c>
      <c r="D90" s="5">
        <v>79</v>
      </c>
      <c r="E90" s="6">
        <f>IF(C90&gt;0,(D90-C90)/C90,"-")</f>
        <v>0.12857142857142856</v>
      </c>
    </row>
    <row r="91" spans="2:5" ht="29.25" thickBot="1" x14ac:dyDescent="0.25">
      <c r="B91" s="4" t="s">
        <v>52</v>
      </c>
      <c r="C91" s="5">
        <v>61</v>
      </c>
      <c r="D91" s="5">
        <v>38</v>
      </c>
      <c r="E91" s="6">
        <f t="shared" ref="E91:E93" si="7">IF(C91&gt;0,(D91-C91)/C91,"-")</f>
        <v>-0.37704918032786883</v>
      </c>
    </row>
    <row r="92" spans="2:5" ht="29.25" customHeight="1" thickBot="1" x14ac:dyDescent="0.25">
      <c r="B92" s="4" t="s">
        <v>53</v>
      </c>
      <c r="C92" s="5">
        <v>32</v>
      </c>
      <c r="D92" s="5">
        <v>33</v>
      </c>
      <c r="E92" s="6">
        <f t="shared" si="7"/>
        <v>3.125E-2</v>
      </c>
    </row>
    <row r="93" spans="2:5" ht="29.25" customHeight="1" thickBot="1" x14ac:dyDescent="0.25">
      <c r="B93" s="4" t="s">
        <v>54</v>
      </c>
      <c r="C93" s="6">
        <f>(C90+C91)/(C90+C91+C92)</f>
        <v>0.80368098159509205</v>
      </c>
      <c r="D93" s="6">
        <f>(D90+D91)/(D90+D91+D92)</f>
        <v>0.78</v>
      </c>
      <c r="E93" s="6">
        <f t="shared" si="7"/>
        <v>-2.9465648854961828E-2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163</v>
      </c>
      <c r="D100" s="5">
        <v>150</v>
      </c>
      <c r="E100" s="6">
        <f>IF(C100&gt;0,(D100-C100)/C100,"-")</f>
        <v>-7.9754601226993863E-2</v>
      </c>
    </row>
    <row r="101" spans="2:5" ht="20.100000000000001" customHeight="1" thickBot="1" x14ac:dyDescent="0.25">
      <c r="B101" s="4" t="s">
        <v>41</v>
      </c>
      <c r="C101" s="5">
        <v>116</v>
      </c>
      <c r="D101" s="5">
        <v>98</v>
      </c>
      <c r="E101" s="6">
        <f t="shared" ref="E101:E105" si="8">IF(C101&gt;0,(D101-C101)/C101,"-")</f>
        <v>-0.15517241379310345</v>
      </c>
    </row>
    <row r="102" spans="2:5" ht="20.100000000000001" customHeight="1" thickBot="1" x14ac:dyDescent="0.25">
      <c r="B102" s="4" t="s">
        <v>42</v>
      </c>
      <c r="C102" s="5">
        <v>15</v>
      </c>
      <c r="D102" s="5">
        <v>19</v>
      </c>
      <c r="E102" s="6">
        <f t="shared" si="8"/>
        <v>0.26666666666666666</v>
      </c>
    </row>
    <row r="103" spans="2:5" ht="20.100000000000001" customHeight="1" thickBot="1" x14ac:dyDescent="0.25">
      <c r="B103" s="4" t="s">
        <v>98</v>
      </c>
      <c r="C103" s="6">
        <f>(C101+C102)/C100</f>
        <v>0.80368098159509205</v>
      </c>
      <c r="D103" s="6">
        <f>(D101+D102)/D100</f>
        <v>0.78</v>
      </c>
      <c r="E103" s="6">
        <f t="shared" si="8"/>
        <v>-2.9465648854961828E-2</v>
      </c>
    </row>
    <row r="104" spans="2:5" ht="20.100000000000001" customHeight="1" thickBot="1" x14ac:dyDescent="0.25">
      <c r="B104" s="4" t="s">
        <v>39</v>
      </c>
      <c r="C104" s="6">
        <v>0.81118881118881114</v>
      </c>
      <c r="D104" s="6">
        <v>0.79032258064516125</v>
      </c>
      <c r="E104" s="6">
        <f t="shared" si="8"/>
        <v>-2.5723025583982193E-2</v>
      </c>
    </row>
    <row r="105" spans="2:5" ht="20.100000000000001" customHeight="1" thickBot="1" x14ac:dyDescent="0.25">
      <c r="B105" s="4" t="s">
        <v>40</v>
      </c>
      <c r="C105" s="6">
        <v>0.75</v>
      </c>
      <c r="D105" s="6">
        <v>0.73076923076923073</v>
      </c>
      <c r="E105" s="6">
        <f t="shared" si="8"/>
        <v>-2.5641025641025699E-2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166</v>
      </c>
      <c r="D112" s="5">
        <v>222</v>
      </c>
      <c r="E112" s="6">
        <f>IF(C112&gt;0,(D112-C112)/C112,"-")</f>
        <v>0.33734939759036142</v>
      </c>
    </row>
    <row r="113" spans="2:14" ht="15" thickBot="1" x14ac:dyDescent="0.25">
      <c r="B113" s="4" t="s">
        <v>56</v>
      </c>
      <c r="C113" s="5">
        <v>96</v>
      </c>
      <c r="D113" s="5">
        <v>112</v>
      </c>
      <c r="E113" s="6">
        <f t="shared" ref="E113:E114" si="9">IF(C113&gt;0,(D113-C113)/C113,"-")</f>
        <v>0.16666666666666666</v>
      </c>
    </row>
    <row r="114" spans="2:14" ht="15" thickBot="1" x14ac:dyDescent="0.25">
      <c r="B114" s="4" t="s">
        <v>57</v>
      </c>
      <c r="C114" s="5">
        <v>70</v>
      </c>
      <c r="D114" s="5">
        <v>110</v>
      </c>
      <c r="E114" s="6">
        <f t="shared" si="9"/>
        <v>0.5714285714285714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0</v>
      </c>
      <c r="F128" s="10">
        <v>2</v>
      </c>
      <c r="G128" s="10">
        <v>1</v>
      </c>
      <c r="H128" s="10">
        <v>2</v>
      </c>
      <c r="I128" s="10">
        <v>0</v>
      </c>
      <c r="J128" s="10">
        <v>3</v>
      </c>
      <c r="K128" s="6">
        <f>IF(C128=0,"-",(G128-C128)/C128)</f>
        <v>0</v>
      </c>
      <c r="L128" s="6">
        <f t="shared" ref="L128:N133" si="10">IF(D128=0,"-",(H128-D128)/D128)</f>
        <v>1</v>
      </c>
      <c r="M128" s="6" t="str">
        <f t="shared" si="10"/>
        <v>-</v>
      </c>
      <c r="N128" s="6">
        <f t="shared" si="10"/>
        <v>0.5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1</v>
      </c>
      <c r="E133" s="10">
        <v>0</v>
      </c>
      <c r="F133" s="10">
        <v>2</v>
      </c>
      <c r="G133" s="10">
        <v>1</v>
      </c>
      <c r="H133" s="10">
        <v>2</v>
      </c>
      <c r="I133" s="10">
        <v>0</v>
      </c>
      <c r="J133" s="10">
        <v>3</v>
      </c>
      <c r="K133" s="6">
        <f t="shared" si="11"/>
        <v>0</v>
      </c>
      <c r="L133" s="6">
        <f t="shared" si="10"/>
        <v>1</v>
      </c>
      <c r="M133" s="6" t="str">
        <f t="shared" si="10"/>
        <v>-</v>
      </c>
      <c r="N133" s="6">
        <f t="shared" si="10"/>
        <v>0.5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3</v>
      </c>
      <c r="H143" s="10">
        <v>0</v>
      </c>
      <c r="I143" s="10">
        <v>1</v>
      </c>
      <c r="J143" s="10">
        <v>4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6</v>
      </c>
      <c r="D144" s="10">
        <v>0</v>
      </c>
      <c r="E144" s="10">
        <v>4</v>
      </c>
      <c r="F144" s="10">
        <v>10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-0.83333333333333337</v>
      </c>
      <c r="L144" s="6" t="str">
        <f t="shared" si="15"/>
        <v>-</v>
      </c>
      <c r="M144" s="6">
        <f t="shared" si="15"/>
        <v>-1</v>
      </c>
      <c r="N144" s="6">
        <f t="shared" si="15"/>
        <v>-0.9</v>
      </c>
    </row>
    <row r="145" spans="2:14" ht="15" thickBot="1" x14ac:dyDescent="0.25">
      <c r="B145" s="4" t="s">
        <v>73</v>
      </c>
      <c r="C145" s="10">
        <v>39</v>
      </c>
      <c r="D145" s="10">
        <v>0</v>
      </c>
      <c r="E145" s="10">
        <v>0</v>
      </c>
      <c r="F145" s="10">
        <v>39</v>
      </c>
      <c r="G145" s="10">
        <v>25</v>
      </c>
      <c r="H145" s="10">
        <v>0</v>
      </c>
      <c r="I145" s="10">
        <v>1</v>
      </c>
      <c r="J145" s="10">
        <v>26</v>
      </c>
      <c r="K145" s="6">
        <f t="shared" si="16"/>
        <v>-0.35897435897435898</v>
      </c>
      <c r="L145" s="6" t="str">
        <f t="shared" si="15"/>
        <v>-</v>
      </c>
      <c r="M145" s="6" t="str">
        <f t="shared" si="15"/>
        <v>-</v>
      </c>
      <c r="N145" s="6">
        <f t="shared" si="15"/>
        <v>-0.33333333333333331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2</v>
      </c>
      <c r="F146" s="10">
        <v>4</v>
      </c>
      <c r="G146" s="10">
        <v>3</v>
      </c>
      <c r="H146" s="10">
        <v>0</v>
      </c>
      <c r="I146" s="10">
        <v>1</v>
      </c>
      <c r="J146" s="10">
        <v>4</v>
      </c>
      <c r="K146" s="6">
        <f t="shared" si="16"/>
        <v>0.5</v>
      </c>
      <c r="L146" s="6" t="str">
        <f t="shared" si="15"/>
        <v>-</v>
      </c>
      <c r="M146" s="6">
        <f t="shared" si="15"/>
        <v>-0.5</v>
      </c>
      <c r="N146" s="6">
        <f t="shared" si="15"/>
        <v>0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47</v>
      </c>
      <c r="D148" s="10">
        <v>0</v>
      </c>
      <c r="E148" s="10">
        <v>6</v>
      </c>
      <c r="F148" s="10">
        <v>53</v>
      </c>
      <c r="G148" s="10">
        <v>32</v>
      </c>
      <c r="H148" s="10">
        <v>0</v>
      </c>
      <c r="I148" s="10">
        <v>3</v>
      </c>
      <c r="J148" s="10">
        <v>35</v>
      </c>
      <c r="K148" s="6">
        <f t="shared" ref="K148" si="17">IF(C148=0,"-",(G148-C148)/C148)</f>
        <v>-0.31914893617021278</v>
      </c>
      <c r="L148" s="6" t="str">
        <f t="shared" ref="L148" si="18">IF(D148=0,"-",(H148-D148)/D148)</f>
        <v>-</v>
      </c>
      <c r="M148" s="6">
        <f t="shared" ref="M148" si="19">IF(E148=0,"-",(I148-E148)/E148)</f>
        <v>-0.5</v>
      </c>
      <c r="N148" s="6">
        <f t="shared" ref="N148" si="20">IF(F148=0,"-",(J148-F148)/F148)</f>
        <v>-0.33962264150943394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0.10714285714285714</v>
      </c>
      <c r="H149" s="6" t="str">
        <f t="shared" si="21"/>
        <v>-</v>
      </c>
      <c r="I149" s="6">
        <f t="shared" si="21"/>
        <v>0.5</v>
      </c>
      <c r="J149" s="6">
        <f t="shared" si="21"/>
        <v>0.13333333333333333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0.75</v>
      </c>
      <c r="D150" s="6" t="str">
        <f t="shared" si="21"/>
        <v>-</v>
      </c>
      <c r="E150" s="6">
        <f t="shared" si="21"/>
        <v>0.66666666666666663</v>
      </c>
      <c r="F150" s="6">
        <f t="shared" si="21"/>
        <v>0.7142857142857143</v>
      </c>
      <c r="G150" s="6">
        <f t="shared" si="21"/>
        <v>0.25</v>
      </c>
      <c r="H150" s="6" t="str">
        <f t="shared" si="21"/>
        <v>-</v>
      </c>
      <c r="I150" s="6" t="str">
        <f t="shared" si="21"/>
        <v>-</v>
      </c>
      <c r="J150" s="6">
        <f t="shared" si="21"/>
        <v>0.2</v>
      </c>
      <c r="K150" s="6">
        <f>IF(OR(C150="-",G150="-"),"-",(G150-C150)/C150)</f>
        <v>-0.66666666666666663</v>
      </c>
      <c r="L150" s="6" t="str">
        <f t="shared" si="22"/>
        <v>-</v>
      </c>
      <c r="M150" s="6" t="str">
        <f t="shared" si="22"/>
        <v>-</v>
      </c>
      <c r="N150" s="6">
        <f t="shared" si="22"/>
        <v>-0.71999999999999986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41</v>
      </c>
      <c r="D157" s="19">
        <v>27</v>
      </c>
      <c r="E157" s="18">
        <f>IF(C157=0,"-",(D157-C157)/C157)</f>
        <v>-0.34146341463414637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4</v>
      </c>
      <c r="E158" s="18">
        <f t="shared" ref="E158:E159" si="23">IF(C158=0,"-",(D158-C158)/C158)</f>
        <v>-0.33333333333333331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0.87234042553191493</v>
      </c>
      <c r="D160" s="18">
        <f>IF(D157=0,"-",D157/(D157+D158+D159))</f>
        <v>0.84375</v>
      </c>
      <c r="E160" s="18">
        <f>IF(OR(C160="-",D160="-"),"-",(D160-C160)/C160)</f>
        <v>-3.2774390243902482E-2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3</v>
      </c>
      <c r="E166" s="6">
        <f t="shared" ref="E166:E168" si="24">IF(C166=0,"-",(D166-C166)/C166)</f>
        <v>0.5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1</v>
      </c>
      <c r="E167" s="6">
        <f t="shared" si="24"/>
        <v>-0.5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2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10" ht="15" thickBot="1" x14ac:dyDescent="0.25">
      <c r="B178" s="15" t="s">
        <v>81</v>
      </c>
      <c r="C178" s="5">
        <v>0</v>
      </c>
      <c r="D178" s="5">
        <v>1</v>
      </c>
      <c r="E178" s="6" t="str">
        <f>IF(C178=0,"-",(D178-C178)/C178)</f>
        <v>-</v>
      </c>
      <c r="H178" s="13"/>
    </row>
    <row r="179" spans="2:10" ht="15" thickBot="1" x14ac:dyDescent="0.25">
      <c r="B179" s="4" t="s">
        <v>43</v>
      </c>
      <c r="C179" s="5">
        <v>0</v>
      </c>
      <c r="D179" s="5">
        <v>1</v>
      </c>
      <c r="E179" s="6" t="str">
        <f t="shared" ref="E179:E185" si="26">IF(C179=0,"-",(D179-C179)/C179)</f>
        <v>-</v>
      </c>
      <c r="H179" s="13"/>
    </row>
    <row r="180" spans="2:10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48</v>
      </c>
      <c r="D182" s="5">
        <v>41</v>
      </c>
      <c r="E182" s="6">
        <f t="shared" si="26"/>
        <v>-0.14583333333333334</v>
      </c>
      <c r="H182" s="13"/>
    </row>
    <row r="183" spans="2:10" ht="15" thickBot="1" x14ac:dyDescent="0.25">
      <c r="B183" s="4" t="s">
        <v>47</v>
      </c>
      <c r="C183" s="5">
        <v>42</v>
      </c>
      <c r="D183" s="5">
        <v>38</v>
      </c>
      <c r="E183" s="6">
        <f t="shared" si="26"/>
        <v>-9.5238095238095233E-2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6</v>
      </c>
      <c r="D185" s="5">
        <v>3</v>
      </c>
      <c r="E185" s="6">
        <f t="shared" si="26"/>
        <v>-0.5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2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2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2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2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5</v>
      </c>
      <c r="E221" s="6">
        <f t="shared" ref="E221:E223" si="30">IF(C221=0,"-",(D221-C221)/C221)</f>
        <v>1.5</v>
      </c>
    </row>
    <row r="222" spans="2:5" ht="15" thickBot="1" x14ac:dyDescent="0.25">
      <c r="B222" s="16" t="s">
        <v>92</v>
      </c>
      <c r="C222" s="5">
        <v>2</v>
      </c>
      <c r="D222" s="5">
        <v>3</v>
      </c>
      <c r="E222" s="6">
        <f t="shared" si="30"/>
        <v>0.5</v>
      </c>
    </row>
    <row r="223" spans="2:5" ht="15" thickBot="1" x14ac:dyDescent="0.25">
      <c r="B223" s="16" t="s">
        <v>93</v>
      </c>
      <c r="C223" s="5">
        <v>3</v>
      </c>
      <c r="D223" s="5">
        <v>3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1610</v>
      </c>
      <c r="D14" s="5">
        <v>1966</v>
      </c>
      <c r="E14" s="6">
        <f>IF(C14&gt;0,(D14-C14)/C14)</f>
        <v>0.22111801242236026</v>
      </c>
    </row>
    <row r="15" spans="1:5" ht="20.100000000000001" customHeight="1" thickBot="1" x14ac:dyDescent="0.25">
      <c r="B15" s="4" t="s">
        <v>17</v>
      </c>
      <c r="C15" s="5">
        <v>1457</v>
      </c>
      <c r="D15" s="5">
        <v>1874</v>
      </c>
      <c r="E15" s="6">
        <f t="shared" ref="E15:E25" si="0">IF(C15&gt;0,(D15-C15)/C15)</f>
        <v>0.28620452985586819</v>
      </c>
    </row>
    <row r="16" spans="1:5" ht="20.100000000000001" customHeight="1" thickBot="1" x14ac:dyDescent="0.25">
      <c r="B16" s="4" t="s">
        <v>18</v>
      </c>
      <c r="C16" s="5">
        <v>790</v>
      </c>
      <c r="D16" s="5">
        <v>977</v>
      </c>
      <c r="E16" s="6">
        <f t="shared" si="0"/>
        <v>0.23670886075949368</v>
      </c>
    </row>
    <row r="17" spans="2:5" ht="20.100000000000001" customHeight="1" thickBot="1" x14ac:dyDescent="0.25">
      <c r="B17" s="4" t="s">
        <v>19</v>
      </c>
      <c r="C17" s="5">
        <v>667</v>
      </c>
      <c r="D17" s="5">
        <v>897</v>
      </c>
      <c r="E17" s="6">
        <f t="shared" si="0"/>
        <v>0.34482758620689657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1</v>
      </c>
      <c r="E18" s="6">
        <f>IF(C18=0,"-",(D18-C18)/C18)</f>
        <v>-0.66666666666666663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0.45778997940974603</v>
      </c>
      <c r="D20" s="6">
        <f>D17/D15</f>
        <v>0.47865528281750269</v>
      </c>
      <c r="E20" s="6">
        <f t="shared" si="0"/>
        <v>4.5578331431936223E-2</v>
      </c>
    </row>
    <row r="21" spans="2:5" ht="30" customHeight="1" thickBot="1" x14ac:dyDescent="0.25">
      <c r="B21" s="4" t="s">
        <v>23</v>
      </c>
      <c r="C21" s="5">
        <v>309</v>
      </c>
      <c r="D21" s="5">
        <v>439</v>
      </c>
      <c r="E21" s="6">
        <f t="shared" si="0"/>
        <v>0.42071197411003236</v>
      </c>
    </row>
    <row r="22" spans="2:5" ht="20.100000000000001" customHeight="1" thickBot="1" x14ac:dyDescent="0.25">
      <c r="B22" s="4" t="s">
        <v>24</v>
      </c>
      <c r="C22" s="5">
        <v>180</v>
      </c>
      <c r="D22" s="5">
        <v>239</v>
      </c>
      <c r="E22" s="6">
        <f t="shared" si="0"/>
        <v>0.32777777777777778</v>
      </c>
    </row>
    <row r="23" spans="2:5" ht="20.100000000000001" customHeight="1" thickBot="1" x14ac:dyDescent="0.25">
      <c r="B23" s="4" t="s">
        <v>25</v>
      </c>
      <c r="C23" s="5">
        <v>129</v>
      </c>
      <c r="D23" s="5">
        <v>200</v>
      </c>
      <c r="E23" s="6">
        <f t="shared" si="0"/>
        <v>0.55038759689922478</v>
      </c>
    </row>
    <row r="24" spans="2:5" ht="20.100000000000001" customHeight="1" thickBot="1" x14ac:dyDescent="0.25">
      <c r="B24" s="4" t="s">
        <v>21</v>
      </c>
      <c r="C24" s="6">
        <f>C23/C21</f>
        <v>0.41747572815533979</v>
      </c>
      <c r="D24" s="6">
        <f t="shared" ref="D24" si="1">D23/D21</f>
        <v>0.45558086560364464</v>
      </c>
      <c r="E24" s="6">
        <f t="shared" si="0"/>
        <v>9.1275096678497661E-2</v>
      </c>
    </row>
    <row r="25" spans="2:5" ht="20.100000000000001" customHeight="1" thickBot="1" x14ac:dyDescent="0.25">
      <c r="B25" s="7" t="s">
        <v>26</v>
      </c>
      <c r="C25" s="6">
        <v>0.24654673812066069</v>
      </c>
      <c r="D25" s="6">
        <v>0.3093578266374587</v>
      </c>
      <c r="E25" s="6">
        <f t="shared" si="0"/>
        <v>0.25476341319939944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343</v>
      </c>
      <c r="D34" s="5">
        <v>448</v>
      </c>
      <c r="E34" s="6">
        <f>IF(C34&gt;0,(D34-C34)/C34,"-")</f>
        <v>0.30612244897959184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276</v>
      </c>
      <c r="D36" s="5">
        <v>373</v>
      </c>
      <c r="E36" s="6">
        <f t="shared" si="2"/>
        <v>0.35144927536231885</v>
      </c>
    </row>
    <row r="37" spans="2:5" ht="20.100000000000001" customHeight="1" thickBot="1" x14ac:dyDescent="0.25">
      <c r="B37" s="4" t="s">
        <v>30</v>
      </c>
      <c r="C37" s="5">
        <v>67</v>
      </c>
      <c r="D37" s="5">
        <v>75</v>
      </c>
      <c r="E37" s="6">
        <f t="shared" si="2"/>
        <v>0.11940298507462686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196</v>
      </c>
      <c r="D44" s="5">
        <v>251</v>
      </c>
      <c r="E44" s="6">
        <f>IF(C44&gt;0,(D44-C44)/C44,"-")</f>
        <v>0.28061224489795916</v>
      </c>
    </row>
    <row r="45" spans="2:5" ht="20.100000000000001" customHeight="1" thickBot="1" x14ac:dyDescent="0.25">
      <c r="B45" s="4" t="s">
        <v>34</v>
      </c>
      <c r="C45" s="5">
        <v>21</v>
      </c>
      <c r="D45" s="5">
        <v>11</v>
      </c>
      <c r="E45" s="6">
        <f t="shared" ref="E45:E51" si="3">IF(C45&gt;0,(D45-C45)/C45,"-")</f>
        <v>-0.47619047619047616</v>
      </c>
    </row>
    <row r="46" spans="2:5" ht="20.100000000000001" customHeight="1" thickBot="1" x14ac:dyDescent="0.25">
      <c r="B46" s="4" t="s">
        <v>31</v>
      </c>
      <c r="C46" s="5">
        <v>13</v>
      </c>
      <c r="D46" s="5">
        <v>26</v>
      </c>
      <c r="E46" s="6">
        <f t="shared" si="3"/>
        <v>1</v>
      </c>
    </row>
    <row r="47" spans="2:5" ht="20.100000000000001" customHeight="1" thickBot="1" x14ac:dyDescent="0.25">
      <c r="B47" s="4" t="s">
        <v>32</v>
      </c>
      <c r="C47" s="5">
        <v>493</v>
      </c>
      <c r="D47" s="5">
        <v>831</v>
      </c>
      <c r="E47" s="6">
        <f t="shared" si="3"/>
        <v>0.68559837728194728</v>
      </c>
    </row>
    <row r="48" spans="2:5" ht="20.100000000000001" customHeight="1" thickBot="1" x14ac:dyDescent="0.25">
      <c r="B48" s="4" t="s">
        <v>35</v>
      </c>
      <c r="C48" s="5">
        <v>191</v>
      </c>
      <c r="D48" s="5">
        <v>328</v>
      </c>
      <c r="E48" s="6">
        <f t="shared" si="3"/>
        <v>0.7172774869109948</v>
      </c>
    </row>
    <row r="49" spans="2:5" ht="20.100000000000001" customHeight="1" thickBot="1" x14ac:dyDescent="0.25">
      <c r="B49" s="4" t="s">
        <v>67</v>
      </c>
      <c r="C49" s="5">
        <v>300</v>
      </c>
      <c r="D49" s="5">
        <v>437</v>
      </c>
      <c r="E49" s="6">
        <f t="shared" si="3"/>
        <v>0.45666666666666667</v>
      </c>
    </row>
    <row r="50" spans="2:5" ht="20.100000000000001" customHeight="1" collapsed="1" thickBot="1" x14ac:dyDescent="0.25">
      <c r="B50" s="4" t="s">
        <v>36</v>
      </c>
      <c r="C50" s="6">
        <f>C44/(C44+C45)</f>
        <v>0.90322580645161288</v>
      </c>
      <c r="D50" s="6">
        <f>D44/(D44+D45)</f>
        <v>0.9580152671755725</v>
      </c>
      <c r="E50" s="6">
        <f t="shared" si="3"/>
        <v>6.065976008724102E-2</v>
      </c>
    </row>
    <row r="51" spans="2:5" ht="20.100000000000001" customHeight="1" thickBot="1" x14ac:dyDescent="0.25">
      <c r="B51" s="4" t="s">
        <v>37</v>
      </c>
      <c r="C51" s="6">
        <f>C47/(C46+C47)</f>
        <v>0.97430830039525695</v>
      </c>
      <c r="D51" s="6">
        <f t="shared" ref="D51" si="4">D47/(D46+D47)</f>
        <v>0.96966161026837805</v>
      </c>
      <c r="E51" s="6">
        <f t="shared" si="3"/>
        <v>-4.7692194811373755E-3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217</v>
      </c>
      <c r="D58" s="5">
        <v>262</v>
      </c>
      <c r="E58" s="6">
        <f>IF(C58&gt;0,(D58-C58)/C58,"-")</f>
        <v>0.20737327188940091</v>
      </c>
    </row>
    <row r="59" spans="2:5" ht="20.100000000000001" customHeight="1" thickBot="1" x14ac:dyDescent="0.25">
      <c r="B59" s="4" t="s">
        <v>41</v>
      </c>
      <c r="C59" s="5">
        <v>107</v>
      </c>
      <c r="D59" s="5">
        <v>151</v>
      </c>
      <c r="E59" s="6">
        <f t="shared" ref="E59:E63" si="5">IF(C59&gt;0,(D59-C59)/C59,"-")</f>
        <v>0.41121495327102803</v>
      </c>
    </row>
    <row r="60" spans="2:5" ht="20.100000000000001" customHeight="1" thickBot="1" x14ac:dyDescent="0.25">
      <c r="B60" s="4" t="s">
        <v>42</v>
      </c>
      <c r="C60" s="5">
        <v>89</v>
      </c>
      <c r="D60" s="5">
        <v>100</v>
      </c>
      <c r="E60" s="6">
        <f t="shared" si="5"/>
        <v>0.12359550561797752</v>
      </c>
    </row>
    <row r="61" spans="2:5" ht="20.100000000000001" customHeight="1" collapsed="1" thickBot="1" x14ac:dyDescent="0.25">
      <c r="B61" s="4" t="s">
        <v>98</v>
      </c>
      <c r="C61" s="6">
        <f>(C59+C60)/C58</f>
        <v>0.90322580645161288</v>
      </c>
      <c r="D61" s="6">
        <f>(D59+D60)/D58</f>
        <v>0.9580152671755725</v>
      </c>
      <c r="E61" s="6">
        <f t="shared" si="5"/>
        <v>6.065976008724102E-2</v>
      </c>
    </row>
    <row r="62" spans="2:5" ht="20.100000000000001" customHeight="1" thickBot="1" x14ac:dyDescent="0.25">
      <c r="B62" s="4" t="s">
        <v>39</v>
      </c>
      <c r="C62" s="6">
        <v>0.89166666666666672</v>
      </c>
      <c r="D62" s="6">
        <v>0.94968553459119498</v>
      </c>
      <c r="E62" s="6">
        <f t="shared" si="5"/>
        <v>6.5067889261153186E-2</v>
      </c>
    </row>
    <row r="63" spans="2:5" ht="20.100000000000001" customHeight="1" thickBot="1" x14ac:dyDescent="0.25">
      <c r="B63" s="4" t="s">
        <v>40</v>
      </c>
      <c r="C63" s="6">
        <v>0.91752577319587625</v>
      </c>
      <c r="D63" s="6">
        <v>0.970873786407767</v>
      </c>
      <c r="E63" s="6">
        <f t="shared" si="5"/>
        <v>5.8143340242173075E-2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1473</v>
      </c>
      <c r="D70" s="5">
        <v>1739</v>
      </c>
      <c r="E70" s="6">
        <f>IF(C70&gt;0,(D70-C70)/C70,"-")</f>
        <v>0.18058384249830278</v>
      </c>
    </row>
    <row r="71" spans="2:5" ht="20.100000000000001" customHeight="1" thickBot="1" x14ac:dyDescent="0.25">
      <c r="B71" s="4" t="s">
        <v>45</v>
      </c>
      <c r="C71" s="5">
        <v>514</v>
      </c>
      <c r="D71" s="5">
        <v>555</v>
      </c>
      <c r="E71" s="6">
        <f t="shared" ref="E71:E77" si="6">IF(C71&gt;0,(D71-C71)/C71,"-")</f>
        <v>7.9766536964980539E-2</v>
      </c>
    </row>
    <row r="72" spans="2:5" ht="20.100000000000001" customHeight="1" thickBot="1" x14ac:dyDescent="0.25">
      <c r="B72" s="4" t="s">
        <v>43</v>
      </c>
      <c r="C72" s="5">
        <v>4</v>
      </c>
      <c r="D72" s="5">
        <v>5</v>
      </c>
      <c r="E72" s="6">
        <f t="shared" si="6"/>
        <v>0.25</v>
      </c>
    </row>
    <row r="73" spans="2:5" ht="20.100000000000001" customHeight="1" thickBot="1" x14ac:dyDescent="0.25">
      <c r="B73" s="4" t="s">
        <v>46</v>
      </c>
      <c r="C73" s="5">
        <v>658</v>
      </c>
      <c r="D73" s="5">
        <v>771</v>
      </c>
      <c r="E73" s="6">
        <f t="shared" si="6"/>
        <v>0.17173252279635259</v>
      </c>
    </row>
    <row r="74" spans="2:5" ht="20.100000000000001" customHeight="1" thickBot="1" x14ac:dyDescent="0.25">
      <c r="B74" s="4" t="s">
        <v>47</v>
      </c>
      <c r="C74" s="5">
        <v>248</v>
      </c>
      <c r="D74" s="5">
        <v>354</v>
      </c>
      <c r="E74" s="6">
        <f t="shared" si="6"/>
        <v>0.42741935483870969</v>
      </c>
    </row>
    <row r="75" spans="2:5" ht="20.100000000000001" customHeight="1" thickBot="1" x14ac:dyDescent="0.25">
      <c r="B75" s="4" t="s">
        <v>48</v>
      </c>
      <c r="C75" s="5">
        <v>49</v>
      </c>
      <c r="D75" s="5">
        <v>53</v>
      </c>
      <c r="E75" s="6">
        <f t="shared" si="6"/>
        <v>8.1632653061224483E-2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123</v>
      </c>
      <c r="D90" s="5">
        <v>173</v>
      </c>
      <c r="E90" s="6">
        <f>IF(C90&gt;0,(D90-C90)/C90,"-")</f>
        <v>0.4065040650406504</v>
      </c>
    </row>
    <row r="91" spans="2:5" ht="29.25" thickBot="1" x14ac:dyDescent="0.25">
      <c r="B91" s="4" t="s">
        <v>52</v>
      </c>
      <c r="C91" s="5">
        <v>55</v>
      </c>
      <c r="D91" s="5">
        <v>80</v>
      </c>
      <c r="E91" s="6">
        <f t="shared" ref="E91:E93" si="7">IF(C91&gt;0,(D91-C91)/C91,"-")</f>
        <v>0.45454545454545453</v>
      </c>
    </row>
    <row r="92" spans="2:5" ht="29.25" customHeight="1" thickBot="1" x14ac:dyDescent="0.25">
      <c r="B92" s="4" t="s">
        <v>53</v>
      </c>
      <c r="C92" s="5">
        <v>61</v>
      </c>
      <c r="D92" s="5">
        <v>63</v>
      </c>
      <c r="E92" s="6">
        <f t="shared" si="7"/>
        <v>3.2786885245901641E-2</v>
      </c>
    </row>
    <row r="93" spans="2:5" ht="29.25" customHeight="1" thickBot="1" x14ac:dyDescent="0.25">
      <c r="B93" s="4" t="s">
        <v>54</v>
      </c>
      <c r="C93" s="6">
        <f>(C90+C91)/(C90+C91+C92)</f>
        <v>0.74476987447698739</v>
      </c>
      <c r="D93" s="6">
        <f>(D90+D91)/(D90+D91+D92)</f>
        <v>0.80063291139240511</v>
      </c>
      <c r="E93" s="6">
        <f t="shared" si="7"/>
        <v>7.5007111363959753E-2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239</v>
      </c>
      <c r="D100" s="5">
        <v>316</v>
      </c>
      <c r="E100" s="6">
        <f>IF(C100&gt;0,(D100-C100)/C100,"-")</f>
        <v>0.32217573221757323</v>
      </c>
    </row>
    <row r="101" spans="2:5" ht="20.100000000000001" customHeight="1" thickBot="1" x14ac:dyDescent="0.25">
      <c r="B101" s="4" t="s">
        <v>41</v>
      </c>
      <c r="C101" s="5">
        <v>113</v>
      </c>
      <c r="D101" s="5">
        <v>160</v>
      </c>
      <c r="E101" s="6">
        <f t="shared" ref="E101:E105" si="8">IF(C101&gt;0,(D101-C101)/C101,"-")</f>
        <v>0.41592920353982299</v>
      </c>
    </row>
    <row r="102" spans="2:5" ht="20.100000000000001" customHeight="1" thickBot="1" x14ac:dyDescent="0.25">
      <c r="B102" s="4" t="s">
        <v>42</v>
      </c>
      <c r="C102" s="5">
        <v>65</v>
      </c>
      <c r="D102" s="5">
        <v>93</v>
      </c>
      <c r="E102" s="6">
        <f t="shared" si="8"/>
        <v>0.43076923076923079</v>
      </c>
    </row>
    <row r="103" spans="2:5" ht="20.100000000000001" customHeight="1" thickBot="1" x14ac:dyDescent="0.25">
      <c r="B103" s="4" t="s">
        <v>98</v>
      </c>
      <c r="C103" s="6">
        <f>(C101+C102)/C100</f>
        <v>0.74476987447698739</v>
      </c>
      <c r="D103" s="6">
        <f>(D101+D102)/D100</f>
        <v>0.80063291139240511</v>
      </c>
      <c r="E103" s="6">
        <f t="shared" si="8"/>
        <v>7.5007111363959753E-2</v>
      </c>
    </row>
    <row r="104" spans="2:5" ht="20.100000000000001" customHeight="1" thickBot="1" x14ac:dyDescent="0.25">
      <c r="B104" s="4" t="s">
        <v>39</v>
      </c>
      <c r="C104" s="6">
        <v>0.74342105263157898</v>
      </c>
      <c r="D104" s="6">
        <v>0.8040201005025126</v>
      </c>
      <c r="E104" s="6">
        <f t="shared" si="8"/>
        <v>8.151376350780451E-2</v>
      </c>
    </row>
    <row r="105" spans="2:5" ht="20.100000000000001" customHeight="1" thickBot="1" x14ac:dyDescent="0.25">
      <c r="B105" s="4" t="s">
        <v>40</v>
      </c>
      <c r="C105" s="6">
        <v>0.74712643678160917</v>
      </c>
      <c r="D105" s="6">
        <v>0.79487179487179482</v>
      </c>
      <c r="E105" s="6">
        <f t="shared" si="8"/>
        <v>6.3905325443786951E-2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248</v>
      </c>
      <c r="D112" s="5">
        <v>315</v>
      </c>
      <c r="E112" s="6">
        <f>IF(C112&gt;0,(D112-C112)/C112,"-")</f>
        <v>0.27016129032258063</v>
      </c>
    </row>
    <row r="113" spans="2:14" ht="15" thickBot="1" x14ac:dyDescent="0.25">
      <c r="B113" s="4" t="s">
        <v>56</v>
      </c>
      <c r="C113" s="5">
        <v>196</v>
      </c>
      <c r="D113" s="5">
        <v>248</v>
      </c>
      <c r="E113" s="6">
        <f t="shared" ref="E113:E114" si="9">IF(C113&gt;0,(D113-C113)/C113,"-")</f>
        <v>0.26530612244897961</v>
      </c>
    </row>
    <row r="114" spans="2:14" ht="15" thickBot="1" x14ac:dyDescent="0.25">
      <c r="B114" s="4" t="s">
        <v>57</v>
      </c>
      <c r="C114" s="5">
        <v>52</v>
      </c>
      <c r="D114" s="5">
        <v>67</v>
      </c>
      <c r="E114" s="6">
        <f t="shared" si="9"/>
        <v>0.28846153846153844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2</v>
      </c>
      <c r="H144" s="10">
        <v>0</v>
      </c>
      <c r="I144" s="10">
        <v>0</v>
      </c>
      <c r="J144" s="10">
        <v>2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0</v>
      </c>
      <c r="F145" s="10">
        <v>0</v>
      </c>
      <c r="G145" s="10">
        <v>6</v>
      </c>
      <c r="H145" s="10">
        <v>0</v>
      </c>
      <c r="I145" s="10">
        <v>2</v>
      </c>
      <c r="J145" s="10">
        <v>8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0</v>
      </c>
      <c r="D148" s="10">
        <v>0</v>
      </c>
      <c r="E148" s="10">
        <v>0</v>
      </c>
      <c r="F148" s="10">
        <v>0</v>
      </c>
      <c r="G148" s="10">
        <v>8</v>
      </c>
      <c r="H148" s="10">
        <v>0</v>
      </c>
      <c r="I148" s="10">
        <v>2</v>
      </c>
      <c r="J148" s="10">
        <v>10</v>
      </c>
      <c r="K148" s="6" t="str">
        <f t="shared" ref="K148" si="17">IF(C148=0,"-",(G148-C148)/C148)</f>
        <v>-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 t="str">
        <f t="shared" ref="N148" si="20">IF(F148=0,"-",(J148-F148)/F148)</f>
        <v>-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1</v>
      </c>
      <c r="H150" s="6" t="str">
        <f t="shared" si="21"/>
        <v>-</v>
      </c>
      <c r="I150" s="6" t="str">
        <f t="shared" si="21"/>
        <v>-</v>
      </c>
      <c r="J150" s="6">
        <f t="shared" si="21"/>
        <v>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0</v>
      </c>
      <c r="D157" s="19">
        <v>6</v>
      </c>
      <c r="E157" s="18" t="str">
        <f>IF(C157=0,"-",(D157-C157)/C157)</f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2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 t="str">
        <f>IF(C157=0,"-",C157/(C157+C158+C159))</f>
        <v>-</v>
      </c>
      <c r="D160" s="18">
        <f>IF(D157=0,"-",D157/(D157+D158+D159))</f>
        <v>0.75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0</v>
      </c>
      <c r="D182" s="5">
        <v>6</v>
      </c>
      <c r="E182" s="6" t="str">
        <f t="shared" si="26"/>
        <v>-</v>
      </c>
      <c r="H182" s="13"/>
    </row>
    <row r="183" spans="2:8" ht="15" thickBot="1" x14ac:dyDescent="0.25">
      <c r="B183" s="4" t="s">
        <v>47</v>
      </c>
      <c r="C183" s="5">
        <v>0</v>
      </c>
      <c r="D183" s="5">
        <v>4</v>
      </c>
      <c r="E183" s="6" t="str">
        <f t="shared" si="26"/>
        <v>-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2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7</v>
      </c>
      <c r="E197" s="6">
        <f t="shared" ref="E197:E200" si="27">IF(C197=0,"-",(D197-C197)/C197)</f>
        <v>2.5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3</v>
      </c>
      <c r="D199" s="5">
        <v>7</v>
      </c>
      <c r="E199" s="6">
        <f t="shared" si="27"/>
        <v>1.3333333333333333</v>
      </c>
    </row>
    <row r="200" spans="2:5" ht="15" thickBot="1" x14ac:dyDescent="0.25">
      <c r="B200" s="4" t="s">
        <v>85</v>
      </c>
      <c r="C200" s="5">
        <v>2</v>
      </c>
      <c r="D200" s="5">
        <v>7</v>
      </c>
      <c r="E200" s="6">
        <f t="shared" si="27"/>
        <v>2.5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7</v>
      </c>
      <c r="E208" s="6">
        <f t="shared" si="28"/>
        <v>2.5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4</v>
      </c>
      <c r="E209" s="6">
        <f t="shared" si="28"/>
        <v>3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3</v>
      </c>
      <c r="E210" s="6">
        <f t="shared" si="28"/>
        <v>2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11</v>
      </c>
      <c r="E221" s="6">
        <f t="shared" ref="E221:E223" si="30">IF(C221=0,"-",(D221-C221)/C221)</f>
        <v>1.75</v>
      </c>
    </row>
    <row r="222" spans="2:5" ht="15" thickBot="1" x14ac:dyDescent="0.25">
      <c r="B222" s="16" t="s">
        <v>92</v>
      </c>
      <c r="C222" s="5">
        <v>3</v>
      </c>
      <c r="D222" s="5">
        <v>7</v>
      </c>
      <c r="E222" s="6">
        <f t="shared" si="30"/>
        <v>1.3333333333333333</v>
      </c>
    </row>
    <row r="223" spans="2:5" ht="15" thickBot="1" x14ac:dyDescent="0.25">
      <c r="B223" s="16" t="s">
        <v>93</v>
      </c>
      <c r="C223" s="5">
        <v>1</v>
      </c>
      <c r="D223" s="5">
        <v>6</v>
      </c>
      <c r="E223" s="6">
        <f t="shared" si="30"/>
        <v>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2664</v>
      </c>
      <c r="D14" s="5">
        <v>3130</v>
      </c>
      <c r="E14" s="6">
        <f>IF(C14&gt;0,(D14-C14)/C14)</f>
        <v>0.17492492492492492</v>
      </c>
    </row>
    <row r="15" spans="1:5" ht="20.100000000000001" customHeight="1" thickBot="1" x14ac:dyDescent="0.25">
      <c r="B15" s="4" t="s">
        <v>17</v>
      </c>
      <c r="C15" s="5">
        <v>2664</v>
      </c>
      <c r="D15" s="5">
        <v>3130</v>
      </c>
      <c r="E15" s="6">
        <f t="shared" ref="E15:E25" si="0">IF(C15&gt;0,(D15-C15)/C15)</f>
        <v>0.17492492492492492</v>
      </c>
    </row>
    <row r="16" spans="1:5" ht="20.100000000000001" customHeight="1" thickBot="1" x14ac:dyDescent="0.25">
      <c r="B16" s="4" t="s">
        <v>18</v>
      </c>
      <c r="C16" s="5">
        <v>2038</v>
      </c>
      <c r="D16" s="5">
        <v>2260</v>
      </c>
      <c r="E16" s="6">
        <f t="shared" si="0"/>
        <v>0.10893032384690873</v>
      </c>
    </row>
    <row r="17" spans="2:5" ht="20.100000000000001" customHeight="1" thickBot="1" x14ac:dyDescent="0.25">
      <c r="B17" s="4" t="s">
        <v>19</v>
      </c>
      <c r="C17" s="5">
        <v>626</v>
      </c>
      <c r="D17" s="5">
        <v>870</v>
      </c>
      <c r="E17" s="6">
        <f t="shared" si="0"/>
        <v>0.38977635782747605</v>
      </c>
    </row>
    <row r="18" spans="2:5" ht="20.100000000000001" customHeight="1" thickBot="1" x14ac:dyDescent="0.25">
      <c r="B18" s="4" t="s">
        <v>100</v>
      </c>
      <c r="C18" s="5">
        <v>11</v>
      </c>
      <c r="D18" s="5">
        <v>1</v>
      </c>
      <c r="E18" s="6">
        <f>IF(C18=0,"-",(D18-C18)/C18)</f>
        <v>-0.90909090909090906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0.23498498498498499</v>
      </c>
      <c r="D20" s="6">
        <f>D17/D15</f>
        <v>0.27795527156549521</v>
      </c>
      <c r="E20" s="6">
        <f t="shared" si="0"/>
        <v>0.18286396717328948</v>
      </c>
    </row>
    <row r="21" spans="2:5" ht="30" customHeight="1" thickBot="1" x14ac:dyDescent="0.25">
      <c r="B21" s="4" t="s">
        <v>23</v>
      </c>
      <c r="C21" s="5">
        <v>348</v>
      </c>
      <c r="D21" s="5">
        <v>284</v>
      </c>
      <c r="E21" s="6">
        <f t="shared" si="0"/>
        <v>-0.18390804597701149</v>
      </c>
    </row>
    <row r="22" spans="2:5" ht="20.100000000000001" customHeight="1" thickBot="1" x14ac:dyDescent="0.25">
      <c r="B22" s="4" t="s">
        <v>24</v>
      </c>
      <c r="C22" s="5">
        <v>197</v>
      </c>
      <c r="D22" s="5">
        <v>148</v>
      </c>
      <c r="E22" s="6">
        <f t="shared" si="0"/>
        <v>-0.24873096446700507</v>
      </c>
    </row>
    <row r="23" spans="2:5" ht="20.100000000000001" customHeight="1" thickBot="1" x14ac:dyDescent="0.25">
      <c r="B23" s="4" t="s">
        <v>25</v>
      </c>
      <c r="C23" s="5">
        <v>151</v>
      </c>
      <c r="D23" s="5">
        <v>136</v>
      </c>
      <c r="E23" s="6">
        <f t="shared" si="0"/>
        <v>-9.9337748344370855E-2</v>
      </c>
    </row>
    <row r="24" spans="2:5" ht="20.100000000000001" customHeight="1" thickBot="1" x14ac:dyDescent="0.25">
      <c r="B24" s="4" t="s">
        <v>21</v>
      </c>
      <c r="C24" s="6">
        <f>C23/C21</f>
        <v>0.43390804597701149</v>
      </c>
      <c r="D24" s="6">
        <f t="shared" ref="D24" si="1">D23/D21</f>
        <v>0.47887323943661969</v>
      </c>
      <c r="E24" s="6">
        <f t="shared" si="0"/>
        <v>0.10362839287379903</v>
      </c>
    </row>
    <row r="25" spans="2:5" ht="20.100000000000001" customHeight="1" thickBot="1" x14ac:dyDescent="0.25">
      <c r="B25" s="7" t="s">
        <v>26</v>
      </c>
      <c r="C25" s="6">
        <v>0.24167956410586725</v>
      </c>
      <c r="D25" s="6">
        <v>0.27935703256785338</v>
      </c>
      <c r="E25" s="6">
        <f t="shared" si="0"/>
        <v>0.15589844595003322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510</v>
      </c>
      <c r="D34" s="5">
        <v>467</v>
      </c>
      <c r="E34" s="6">
        <f>IF(C34&gt;0,(D34-C34)/C34,"-")</f>
        <v>-8.4313725490196084E-2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6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393</v>
      </c>
      <c r="D36" s="5">
        <v>360</v>
      </c>
      <c r="E36" s="6">
        <f t="shared" si="2"/>
        <v>-8.3969465648854963E-2</v>
      </c>
    </row>
    <row r="37" spans="2:5" ht="20.100000000000001" customHeight="1" thickBot="1" x14ac:dyDescent="0.25">
      <c r="B37" s="4" t="s">
        <v>30</v>
      </c>
      <c r="C37" s="5">
        <v>117</v>
      </c>
      <c r="D37" s="5">
        <v>101</v>
      </c>
      <c r="E37" s="6">
        <f t="shared" si="2"/>
        <v>-0.13675213675213677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718</v>
      </c>
      <c r="D44" s="5">
        <v>872</v>
      </c>
      <c r="E44" s="6">
        <f>IF(C44&gt;0,(D44-C44)/C44,"-")</f>
        <v>0.21448467966573817</v>
      </c>
    </row>
    <row r="45" spans="2:5" ht="20.100000000000001" customHeight="1" thickBot="1" x14ac:dyDescent="0.25">
      <c r="B45" s="4" t="s">
        <v>34</v>
      </c>
      <c r="C45" s="5">
        <v>59</v>
      </c>
      <c r="D45" s="5">
        <v>33</v>
      </c>
      <c r="E45" s="6">
        <f t="shared" ref="E45:E51" si="3">IF(C45&gt;0,(D45-C45)/C45,"-")</f>
        <v>-0.44067796610169491</v>
      </c>
    </row>
    <row r="46" spans="2:5" ht="20.100000000000001" customHeight="1" thickBot="1" x14ac:dyDescent="0.25">
      <c r="B46" s="4" t="s">
        <v>31</v>
      </c>
      <c r="C46" s="5">
        <v>140</v>
      </c>
      <c r="D46" s="5">
        <v>133</v>
      </c>
      <c r="E46" s="6">
        <f t="shared" si="3"/>
        <v>-0.05</v>
      </c>
    </row>
    <row r="47" spans="2:5" ht="20.100000000000001" customHeight="1" thickBot="1" x14ac:dyDescent="0.25">
      <c r="B47" s="4" t="s">
        <v>32</v>
      </c>
      <c r="C47" s="5">
        <v>929</v>
      </c>
      <c r="D47" s="5">
        <v>1142</v>
      </c>
      <c r="E47" s="6">
        <f t="shared" si="3"/>
        <v>0.22927879440258342</v>
      </c>
    </row>
    <row r="48" spans="2:5" ht="20.100000000000001" customHeight="1" thickBot="1" x14ac:dyDescent="0.25">
      <c r="B48" s="4" t="s">
        <v>35</v>
      </c>
      <c r="C48" s="5">
        <v>197</v>
      </c>
      <c r="D48" s="5">
        <v>170</v>
      </c>
      <c r="E48" s="6">
        <f t="shared" si="3"/>
        <v>-0.13705583756345177</v>
      </c>
    </row>
    <row r="49" spans="2:5" ht="20.100000000000001" customHeight="1" thickBot="1" x14ac:dyDescent="0.25">
      <c r="B49" s="4" t="s">
        <v>67</v>
      </c>
      <c r="C49" s="5">
        <v>224</v>
      </c>
      <c r="D49" s="5">
        <v>269</v>
      </c>
      <c r="E49" s="6">
        <f t="shared" si="3"/>
        <v>0.20089285714285715</v>
      </c>
    </row>
    <row r="50" spans="2:5" ht="20.100000000000001" customHeight="1" collapsed="1" thickBot="1" x14ac:dyDescent="0.25">
      <c r="B50" s="4" t="s">
        <v>36</v>
      </c>
      <c r="C50" s="6">
        <f>C44/(C44+C45)</f>
        <v>0.92406692406692403</v>
      </c>
      <c r="D50" s="6">
        <f>D44/(D44+D45)</f>
        <v>0.96353591160220997</v>
      </c>
      <c r="E50" s="6">
        <f t="shared" si="3"/>
        <v>4.2712260884285758E-2</v>
      </c>
    </row>
    <row r="51" spans="2:5" ht="20.100000000000001" customHeight="1" thickBot="1" x14ac:dyDescent="0.25">
      <c r="B51" s="4" t="s">
        <v>37</v>
      </c>
      <c r="C51" s="6">
        <f>C47/(C46+C47)</f>
        <v>0.8690364826941066</v>
      </c>
      <c r="D51" s="6">
        <f t="shared" ref="D51" si="4">D47/(D46+D47)</f>
        <v>0.89568627450980387</v>
      </c>
      <c r="E51" s="6">
        <f t="shared" si="3"/>
        <v>3.0665906836362087E-2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777</v>
      </c>
      <c r="D58" s="5">
        <v>905</v>
      </c>
      <c r="E58" s="6">
        <f>IF(C58&gt;0,(D58-C58)/C58,"-")</f>
        <v>0.16473616473616473</v>
      </c>
    </row>
    <row r="59" spans="2:5" ht="20.100000000000001" customHeight="1" thickBot="1" x14ac:dyDescent="0.25">
      <c r="B59" s="4" t="s">
        <v>41</v>
      </c>
      <c r="C59" s="5">
        <v>551</v>
      </c>
      <c r="D59" s="5">
        <v>654</v>
      </c>
      <c r="E59" s="6">
        <f t="shared" ref="E59:E63" si="5">IF(C59&gt;0,(D59-C59)/C59,"-")</f>
        <v>0.18693284936479129</v>
      </c>
    </row>
    <row r="60" spans="2:5" ht="20.100000000000001" customHeight="1" thickBot="1" x14ac:dyDescent="0.25">
      <c r="B60" s="4" t="s">
        <v>42</v>
      </c>
      <c r="C60" s="5">
        <v>167</v>
      </c>
      <c r="D60" s="5">
        <v>218</v>
      </c>
      <c r="E60" s="6">
        <f t="shared" si="5"/>
        <v>0.30538922155688625</v>
      </c>
    </row>
    <row r="61" spans="2:5" ht="20.100000000000001" customHeight="1" collapsed="1" thickBot="1" x14ac:dyDescent="0.25">
      <c r="B61" s="4" t="s">
        <v>98</v>
      </c>
      <c r="C61" s="6">
        <f>(C59+C60)/C58</f>
        <v>0.92406692406692403</v>
      </c>
      <c r="D61" s="6">
        <f>(D59+D60)/D58</f>
        <v>0.96353591160220997</v>
      </c>
      <c r="E61" s="6">
        <f t="shared" si="5"/>
        <v>4.2712260884285758E-2</v>
      </c>
    </row>
    <row r="62" spans="2:5" ht="20.100000000000001" customHeight="1" thickBot="1" x14ac:dyDescent="0.25">
      <c r="B62" s="4" t="s">
        <v>39</v>
      </c>
      <c r="C62" s="6">
        <v>0.91986644407345575</v>
      </c>
      <c r="D62" s="6">
        <v>0.95894428152492672</v>
      </c>
      <c r="E62" s="6">
        <f t="shared" si="5"/>
        <v>4.2482077374648118E-2</v>
      </c>
    </row>
    <row r="63" spans="2:5" ht="20.100000000000001" customHeight="1" thickBot="1" x14ac:dyDescent="0.25">
      <c r="B63" s="4" t="s">
        <v>40</v>
      </c>
      <c r="C63" s="6">
        <v>0.9382022471910112</v>
      </c>
      <c r="D63" s="6">
        <v>0.97757847533632292</v>
      </c>
      <c r="E63" s="6">
        <f t="shared" si="5"/>
        <v>4.1969871915362195E-2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2547</v>
      </c>
      <c r="D70" s="5">
        <v>3036</v>
      </c>
      <c r="E70" s="6">
        <f>IF(C70&gt;0,(D70-C70)/C70,"-")</f>
        <v>0.19199057714958775</v>
      </c>
    </row>
    <row r="71" spans="2:5" ht="20.100000000000001" customHeight="1" thickBot="1" x14ac:dyDescent="0.25">
      <c r="B71" s="4" t="s">
        <v>45</v>
      </c>
      <c r="C71" s="5">
        <v>1208</v>
      </c>
      <c r="D71" s="5">
        <v>1421</v>
      </c>
      <c r="E71" s="6">
        <f t="shared" ref="E71:E77" si="6">IF(C71&gt;0,(D71-C71)/C71,"-")</f>
        <v>0.17632450331125829</v>
      </c>
    </row>
    <row r="72" spans="2:5" ht="20.100000000000001" customHeight="1" thickBot="1" x14ac:dyDescent="0.25">
      <c r="B72" s="4" t="s">
        <v>43</v>
      </c>
      <c r="C72" s="5">
        <v>4</v>
      </c>
      <c r="D72" s="5">
        <v>7</v>
      </c>
      <c r="E72" s="6">
        <f t="shared" si="6"/>
        <v>0.75</v>
      </c>
    </row>
    <row r="73" spans="2:5" ht="20.100000000000001" customHeight="1" thickBot="1" x14ac:dyDescent="0.25">
      <c r="B73" s="4" t="s">
        <v>46</v>
      </c>
      <c r="C73" s="5">
        <v>904</v>
      </c>
      <c r="D73" s="5">
        <v>1217</v>
      </c>
      <c r="E73" s="6">
        <f t="shared" si="6"/>
        <v>0.34623893805309736</v>
      </c>
    </row>
    <row r="74" spans="2:5" ht="20.100000000000001" customHeight="1" thickBot="1" x14ac:dyDescent="0.25">
      <c r="B74" s="4" t="s">
        <v>47</v>
      </c>
      <c r="C74" s="5">
        <v>205</v>
      </c>
      <c r="D74" s="5">
        <v>176</v>
      </c>
      <c r="E74" s="6">
        <f t="shared" si="6"/>
        <v>-0.14146341463414633</v>
      </c>
    </row>
    <row r="75" spans="2:5" ht="20.100000000000001" customHeight="1" thickBot="1" x14ac:dyDescent="0.25">
      <c r="B75" s="4" t="s">
        <v>48</v>
      </c>
      <c r="C75" s="5">
        <v>225</v>
      </c>
      <c r="D75" s="5">
        <v>215</v>
      </c>
      <c r="E75" s="6">
        <f t="shared" si="6"/>
        <v>-4.4444444444444446E-2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97</v>
      </c>
      <c r="D90" s="5">
        <v>83</v>
      </c>
      <c r="E90" s="6">
        <f>IF(C90&gt;0,(D90-C90)/C90,"-")</f>
        <v>-0.14432989690721648</v>
      </c>
    </row>
    <row r="91" spans="2:5" ht="29.25" thickBot="1" x14ac:dyDescent="0.25">
      <c r="B91" s="4" t="s">
        <v>52</v>
      </c>
      <c r="C91" s="5">
        <v>59</v>
      </c>
      <c r="D91" s="5">
        <v>62</v>
      </c>
      <c r="E91" s="6">
        <f t="shared" ref="E91:E93" si="7">IF(C91&gt;0,(D91-C91)/C91,"-")</f>
        <v>5.0847457627118647E-2</v>
      </c>
    </row>
    <row r="92" spans="2:5" ht="29.25" customHeight="1" thickBot="1" x14ac:dyDescent="0.25">
      <c r="B92" s="4" t="s">
        <v>53</v>
      </c>
      <c r="C92" s="5">
        <v>91</v>
      </c>
      <c r="D92" s="5">
        <v>88</v>
      </c>
      <c r="E92" s="6">
        <f t="shared" si="7"/>
        <v>-3.2967032967032968E-2</v>
      </c>
    </row>
    <row r="93" spans="2:5" ht="29.25" customHeight="1" thickBot="1" x14ac:dyDescent="0.25">
      <c r="B93" s="4" t="s">
        <v>54</v>
      </c>
      <c r="C93" s="6">
        <f>(C90+C91)/(C90+C91+C92)</f>
        <v>0.63157894736842102</v>
      </c>
      <c r="D93" s="6">
        <f>(D90+D91)/(D90+D91+D92)</f>
        <v>0.62231759656652363</v>
      </c>
      <c r="E93" s="6">
        <f t="shared" si="7"/>
        <v>-1.4663805436337524E-2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247</v>
      </c>
      <c r="D100" s="5">
        <v>234</v>
      </c>
      <c r="E100" s="6">
        <f>IF(C100&gt;0,(D100-C100)/C100,"-")</f>
        <v>-5.2631578947368418E-2</v>
      </c>
    </row>
    <row r="101" spans="2:5" ht="20.100000000000001" customHeight="1" thickBot="1" x14ac:dyDescent="0.25">
      <c r="B101" s="4" t="s">
        <v>41</v>
      </c>
      <c r="C101" s="5">
        <v>120</v>
      </c>
      <c r="D101" s="5">
        <v>121</v>
      </c>
      <c r="E101" s="6">
        <f t="shared" ref="E101:E105" si="8">IF(C101&gt;0,(D101-C101)/C101,"-")</f>
        <v>8.3333333333333332E-3</v>
      </c>
    </row>
    <row r="102" spans="2:5" ht="20.100000000000001" customHeight="1" thickBot="1" x14ac:dyDescent="0.25">
      <c r="B102" s="4" t="s">
        <v>42</v>
      </c>
      <c r="C102" s="5">
        <v>36</v>
      </c>
      <c r="D102" s="5">
        <v>24</v>
      </c>
      <c r="E102" s="6">
        <f t="shared" si="8"/>
        <v>-0.33333333333333331</v>
      </c>
    </row>
    <row r="103" spans="2:5" ht="20.100000000000001" customHeight="1" thickBot="1" x14ac:dyDescent="0.25">
      <c r="B103" s="4" t="s">
        <v>98</v>
      </c>
      <c r="C103" s="6">
        <f>(C101+C102)/C100</f>
        <v>0.63157894736842102</v>
      </c>
      <c r="D103" s="6">
        <f>(D101+D102)/D100</f>
        <v>0.61965811965811968</v>
      </c>
      <c r="E103" s="6">
        <f t="shared" si="8"/>
        <v>-1.8874643874643791E-2</v>
      </c>
    </row>
    <row r="104" spans="2:5" ht="20.100000000000001" customHeight="1" thickBot="1" x14ac:dyDescent="0.25">
      <c r="B104" s="4" t="s">
        <v>39</v>
      </c>
      <c r="C104" s="6">
        <v>0.6091370558375635</v>
      </c>
      <c r="D104" s="6">
        <v>0.62371134020618557</v>
      </c>
      <c r="E104" s="6">
        <f t="shared" si="8"/>
        <v>2.3926116838487898E-2</v>
      </c>
    </row>
    <row r="105" spans="2:5" ht="20.100000000000001" customHeight="1" thickBot="1" x14ac:dyDescent="0.25">
      <c r="B105" s="4" t="s">
        <v>40</v>
      </c>
      <c r="C105" s="6">
        <v>0.72</v>
      </c>
      <c r="D105" s="6">
        <v>0.6</v>
      </c>
      <c r="E105" s="6">
        <f t="shared" si="8"/>
        <v>-0.16666666666666666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244</v>
      </c>
      <c r="D112" s="5">
        <v>278</v>
      </c>
      <c r="E112" s="6">
        <f>IF(C112&gt;0,(D112-C112)/C112,"-")</f>
        <v>0.13934426229508196</v>
      </c>
    </row>
    <row r="113" spans="2:14" ht="15" thickBot="1" x14ac:dyDescent="0.25">
      <c r="B113" s="4" t="s">
        <v>56</v>
      </c>
      <c r="C113" s="5">
        <v>133</v>
      </c>
      <c r="D113" s="5">
        <v>150</v>
      </c>
      <c r="E113" s="6">
        <f t="shared" ref="E113:E114" si="9">IF(C113&gt;0,(D113-C113)/C113,"-")</f>
        <v>0.12781954887218044</v>
      </c>
    </row>
    <row r="114" spans="2:14" ht="15" thickBot="1" x14ac:dyDescent="0.25">
      <c r="B114" s="4" t="s">
        <v>57</v>
      </c>
      <c r="C114" s="5">
        <v>111</v>
      </c>
      <c r="D114" s="5">
        <v>128</v>
      </c>
      <c r="E114" s="6">
        <f t="shared" si="9"/>
        <v>0.15315315315315314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2</v>
      </c>
      <c r="F128" s="10">
        <v>4</v>
      </c>
      <c r="G128" s="10">
        <v>0</v>
      </c>
      <c r="H128" s="10">
        <v>2</v>
      </c>
      <c r="I128" s="10">
        <v>0</v>
      </c>
      <c r="J128" s="10">
        <v>2</v>
      </c>
      <c r="K128" s="6">
        <f>IF(C128=0,"-",(G128-C128)/C128)</f>
        <v>-1</v>
      </c>
      <c r="L128" s="6">
        <f t="shared" ref="L128:N133" si="10">IF(D128=0,"-",(H128-D128)/D128)</f>
        <v>1</v>
      </c>
      <c r="M128" s="6">
        <f t="shared" si="10"/>
        <v>-1</v>
      </c>
      <c r="N128" s="6">
        <f t="shared" si="10"/>
        <v>-0.5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1</v>
      </c>
      <c r="D130" s="10">
        <v>0</v>
      </c>
      <c r="E130" s="10">
        <v>0</v>
      </c>
      <c r="F130" s="10">
        <v>1</v>
      </c>
      <c r="G130" s="10">
        <v>0</v>
      </c>
      <c r="H130" s="10">
        <v>0</v>
      </c>
      <c r="I130" s="10">
        <v>0</v>
      </c>
      <c r="J130" s="10">
        <v>0</v>
      </c>
      <c r="K130" s="6">
        <f t="shared" si="11"/>
        <v>-1</v>
      </c>
      <c r="L130" s="6" t="str">
        <f t="shared" si="10"/>
        <v>-</v>
      </c>
      <c r="M130" s="6" t="str">
        <f t="shared" si="10"/>
        <v>-</v>
      </c>
      <c r="N130" s="6">
        <f t="shared" si="10"/>
        <v>-1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1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>
        <f t="shared" si="10"/>
        <v>-1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2</v>
      </c>
      <c r="D133" s="10">
        <v>1</v>
      </c>
      <c r="E133" s="10">
        <v>3</v>
      </c>
      <c r="F133" s="10">
        <v>6</v>
      </c>
      <c r="G133" s="10">
        <v>0</v>
      </c>
      <c r="H133" s="10">
        <v>2</v>
      </c>
      <c r="I133" s="10">
        <v>0</v>
      </c>
      <c r="J133" s="10">
        <v>2</v>
      </c>
      <c r="K133" s="6">
        <f t="shared" si="11"/>
        <v>-1</v>
      </c>
      <c r="L133" s="6">
        <f t="shared" si="10"/>
        <v>1</v>
      </c>
      <c r="M133" s="6">
        <f t="shared" si="10"/>
        <v>-1</v>
      </c>
      <c r="N133" s="6">
        <f t="shared" si="10"/>
        <v>-0.66666666666666663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1</v>
      </c>
      <c r="G134" s="6" t="str">
        <f t="shared" si="12"/>
        <v>-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53</v>
      </c>
      <c r="D143" s="10">
        <v>0</v>
      </c>
      <c r="E143" s="10">
        <v>0</v>
      </c>
      <c r="F143" s="10">
        <v>53</v>
      </c>
      <c r="G143" s="10">
        <v>56</v>
      </c>
      <c r="H143" s="10">
        <v>0</v>
      </c>
      <c r="I143" s="10">
        <v>1</v>
      </c>
      <c r="J143" s="10">
        <v>57</v>
      </c>
      <c r="K143" s="6">
        <f>IF(C143=0,"-",(G143-C143)/C143)</f>
        <v>5.6603773584905662E-2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7.5471698113207544E-2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23</v>
      </c>
      <c r="D145" s="10">
        <v>0</v>
      </c>
      <c r="E145" s="10">
        <v>5</v>
      </c>
      <c r="F145" s="10">
        <v>28</v>
      </c>
      <c r="G145" s="10">
        <v>5</v>
      </c>
      <c r="H145" s="10">
        <v>0</v>
      </c>
      <c r="I145" s="10">
        <v>29</v>
      </c>
      <c r="J145" s="10">
        <v>34</v>
      </c>
      <c r="K145" s="6">
        <f t="shared" si="16"/>
        <v>-0.78260869565217395</v>
      </c>
      <c r="L145" s="6" t="str">
        <f t="shared" si="15"/>
        <v>-</v>
      </c>
      <c r="M145" s="6">
        <f t="shared" si="15"/>
        <v>4.8</v>
      </c>
      <c r="N145" s="6">
        <f t="shared" si="15"/>
        <v>0.21428571428571427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1</v>
      </c>
      <c r="F146" s="10">
        <v>7</v>
      </c>
      <c r="G146" s="10">
        <v>1</v>
      </c>
      <c r="H146" s="10">
        <v>0</v>
      </c>
      <c r="I146" s="10">
        <v>5</v>
      </c>
      <c r="J146" s="10">
        <v>6</v>
      </c>
      <c r="K146" s="6">
        <f t="shared" si="16"/>
        <v>-0.83333333333333337</v>
      </c>
      <c r="L146" s="6" t="str">
        <f t="shared" si="15"/>
        <v>-</v>
      </c>
      <c r="M146" s="6">
        <f t="shared" si="15"/>
        <v>4</v>
      </c>
      <c r="N146" s="6">
        <f t="shared" si="15"/>
        <v>-0.14285714285714285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83</v>
      </c>
      <c r="D148" s="10">
        <v>0</v>
      </c>
      <c r="E148" s="10">
        <v>6</v>
      </c>
      <c r="F148" s="10">
        <v>89</v>
      </c>
      <c r="G148" s="10">
        <v>63</v>
      </c>
      <c r="H148" s="10">
        <v>0</v>
      </c>
      <c r="I148" s="10">
        <v>35</v>
      </c>
      <c r="J148" s="10">
        <v>98</v>
      </c>
      <c r="K148" s="6"/>
      <c r="L148" s="6"/>
      <c r="M148" s="6"/>
      <c r="N148" s="6"/>
    </row>
    <row r="149" spans="2:14" ht="29.25" thickBot="1" x14ac:dyDescent="0.25">
      <c r="B149" s="7" t="s">
        <v>76</v>
      </c>
      <c r="C149" s="6">
        <f t="shared" ref="C149:J150" si="17">IF(C143=0,"-",(C143/(C143+C145)))</f>
        <v>0.69736842105263153</v>
      </c>
      <c r="D149" s="6" t="str">
        <f t="shared" si="17"/>
        <v>-</v>
      </c>
      <c r="E149" s="6" t="str">
        <f t="shared" si="17"/>
        <v>-</v>
      </c>
      <c r="F149" s="6">
        <f t="shared" si="17"/>
        <v>0.65432098765432101</v>
      </c>
      <c r="G149" s="6">
        <f t="shared" si="17"/>
        <v>0.91803278688524592</v>
      </c>
      <c r="H149" s="6" t="str">
        <f t="shared" si="17"/>
        <v>-</v>
      </c>
      <c r="I149" s="6">
        <f t="shared" si="17"/>
        <v>3.3333333333333333E-2</v>
      </c>
      <c r="J149" s="6">
        <f t="shared" si="17"/>
        <v>0.62637362637362637</v>
      </c>
      <c r="K149" s="6">
        <f>IF(OR(C149="-",G149="-"),"-",(G149-C149)/C149)</f>
        <v>0.31642437364676784</v>
      </c>
      <c r="L149" s="6" t="str">
        <f t="shared" ref="L149:N150" si="18">IF(OR(D149="-",H149="-"),"-",(H149-D149)/D149)</f>
        <v>-</v>
      </c>
      <c r="M149" s="6" t="str">
        <f t="shared" si="18"/>
        <v>-</v>
      </c>
      <c r="N149" s="6">
        <f t="shared" si="18"/>
        <v>-4.2712004976155953E-2</v>
      </c>
    </row>
    <row r="150" spans="2:14" ht="29.25" thickBot="1" x14ac:dyDescent="0.25">
      <c r="B150" s="7" t="s">
        <v>77</v>
      </c>
      <c r="C150" s="6">
        <f t="shared" si="17"/>
        <v>0.14285714285714285</v>
      </c>
      <c r="D150" s="6" t="str">
        <f t="shared" si="17"/>
        <v>-</v>
      </c>
      <c r="E150" s="6" t="str">
        <f t="shared" si="17"/>
        <v>-</v>
      </c>
      <c r="F150" s="6">
        <f t="shared" si="17"/>
        <v>0.125</v>
      </c>
      <c r="G150" s="6" t="str">
        <f t="shared" si="17"/>
        <v>-</v>
      </c>
      <c r="H150" s="6" t="str">
        <f t="shared" si="17"/>
        <v>-</v>
      </c>
      <c r="I150" s="6" t="str">
        <f t="shared" si="17"/>
        <v>-</v>
      </c>
      <c r="J150" s="6" t="str">
        <f t="shared" si="17"/>
        <v>-</v>
      </c>
      <c r="K150" s="6" t="str">
        <f>IF(OR(C150="-",G150="-"),"-",(G150-C150)/C150)</f>
        <v>-</v>
      </c>
      <c r="L150" s="6" t="str">
        <f t="shared" si="18"/>
        <v>-</v>
      </c>
      <c r="M150" s="6" t="str">
        <f t="shared" si="18"/>
        <v>-</v>
      </c>
      <c r="N150" s="6" t="str">
        <f t="shared" si="18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75</v>
      </c>
      <c r="D157" s="19">
        <v>59</v>
      </c>
      <c r="E157" s="18">
        <f>IF(C157=0,"-",(D157-C157)/C157)</f>
        <v>-0.21333333333333335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</v>
      </c>
      <c r="D158" s="19">
        <v>3</v>
      </c>
      <c r="E158" s="18">
        <f t="shared" ref="E158:E159" si="19">IF(C158=0,"-",(D158-C158)/C158)</f>
        <v>-0.625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19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0.90361445783132532</v>
      </c>
      <c r="D160" s="18">
        <f>IF(D157=0,"-",D157/(D157+D158+D159))</f>
        <v>0.93650793650793651</v>
      </c>
      <c r="E160" s="18">
        <f>IF(OR(C160="-",D160="-"),"-",(D160-C160)/C160)</f>
        <v>3.640211640211638E-2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2</v>
      </c>
      <c r="E166" s="6">
        <f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2</v>
      </c>
      <c r="E167" s="6">
        <f t="shared" ref="E167:E168" si="20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0</v>
      </c>
      <c r="E168" s="6">
        <f t="shared" si="20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1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1"/>
        <v>0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1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9</v>
      </c>
      <c r="D178" s="5">
        <v>2</v>
      </c>
      <c r="E178" s="6">
        <f>IF(C178=0,"-",(D178-C178)/C178)</f>
        <v>-0.77777777777777779</v>
      </c>
      <c r="H178" s="13"/>
    </row>
    <row r="179" spans="2:8" ht="15" thickBot="1" x14ac:dyDescent="0.25">
      <c r="B179" s="4" t="s">
        <v>43</v>
      </c>
      <c r="C179" s="5">
        <v>8</v>
      </c>
      <c r="D179" s="5">
        <v>0</v>
      </c>
      <c r="E179" s="6">
        <f t="shared" ref="E179:E185" si="22">IF(C179=0,"-",(D179-C179)/C179)</f>
        <v>-1</v>
      </c>
      <c r="H179" s="13"/>
    </row>
    <row r="180" spans="2:8" ht="15" thickBot="1" x14ac:dyDescent="0.25">
      <c r="B180" s="4" t="s">
        <v>47</v>
      </c>
      <c r="C180" s="5">
        <v>1</v>
      </c>
      <c r="D180" s="5">
        <v>1</v>
      </c>
      <c r="E180" s="6">
        <f t="shared" si="22"/>
        <v>0</v>
      </c>
      <c r="H180" s="13"/>
    </row>
    <row r="181" spans="2:8" ht="15" thickBot="1" x14ac:dyDescent="0.25">
      <c r="B181" s="4" t="s">
        <v>78</v>
      </c>
      <c r="C181" s="5">
        <v>0</v>
      </c>
      <c r="D181" s="5">
        <v>1</v>
      </c>
      <c r="E181" s="6" t="str">
        <f t="shared" si="22"/>
        <v>-</v>
      </c>
      <c r="H181" s="13"/>
    </row>
    <row r="182" spans="2:8" ht="15" thickBot="1" x14ac:dyDescent="0.25">
      <c r="B182" s="15" t="s">
        <v>79</v>
      </c>
      <c r="C182" s="5">
        <v>79</v>
      </c>
      <c r="D182" s="5">
        <v>92</v>
      </c>
      <c r="E182" s="6">
        <f t="shared" si="22"/>
        <v>0.16455696202531644</v>
      </c>
      <c r="H182" s="13"/>
    </row>
    <row r="183" spans="2:8" ht="15" thickBot="1" x14ac:dyDescent="0.25">
      <c r="B183" s="4" t="s">
        <v>47</v>
      </c>
      <c r="C183" s="5">
        <v>75</v>
      </c>
      <c r="D183" s="5">
        <v>59</v>
      </c>
      <c r="E183" s="6">
        <f t="shared" si="22"/>
        <v>-0.21333333333333335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2"/>
        <v>-</v>
      </c>
      <c r="H184" s="13"/>
    </row>
    <row r="185" spans="2:8" ht="15" thickBot="1" x14ac:dyDescent="0.25">
      <c r="B185" s="4" t="s">
        <v>80</v>
      </c>
      <c r="C185" s="5">
        <v>4</v>
      </c>
      <c r="D185" s="5">
        <v>33</v>
      </c>
      <c r="E185" s="6">
        <f t="shared" si="22"/>
        <v>7.25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12</v>
      </c>
      <c r="E197" s="6">
        <f t="shared" ref="E197:E200" si="23">IF(C197=0,"-",(D197-C197)/C197)</f>
        <v>11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3"/>
        <v>-</v>
      </c>
    </row>
    <row r="199" spans="2:5" ht="15" thickBot="1" x14ac:dyDescent="0.25">
      <c r="B199" s="4" t="s">
        <v>84</v>
      </c>
      <c r="C199" s="5">
        <v>1</v>
      </c>
      <c r="D199" s="5">
        <v>12</v>
      </c>
      <c r="E199" s="6">
        <f t="shared" si="23"/>
        <v>11</v>
      </c>
    </row>
    <row r="200" spans="2:5" ht="15" thickBot="1" x14ac:dyDescent="0.25">
      <c r="B200" s="4" t="s">
        <v>85</v>
      </c>
      <c r="C200" s="5">
        <v>0</v>
      </c>
      <c r="D200" s="5">
        <v>11</v>
      </c>
      <c r="E200" s="6" t="str">
        <f t="shared" si="23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4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12</v>
      </c>
      <c r="E208" s="6">
        <f t="shared" si="24"/>
        <v>11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12</v>
      </c>
      <c r="E209" s="6">
        <f t="shared" si="24"/>
        <v>11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4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5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5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10</v>
      </c>
      <c r="D221" s="5">
        <v>10</v>
      </c>
      <c r="E221" s="6">
        <f t="shared" ref="E221:E223" si="26">IF(C221=0,"-",(D221-C221)/C221)</f>
        <v>0</v>
      </c>
    </row>
    <row r="222" spans="2:5" ht="15" thickBot="1" x14ac:dyDescent="0.25">
      <c r="B222" s="16" t="s">
        <v>92</v>
      </c>
      <c r="C222" s="5">
        <v>2</v>
      </c>
      <c r="D222" s="5">
        <v>16</v>
      </c>
      <c r="E222" s="6">
        <f t="shared" si="26"/>
        <v>7</v>
      </c>
    </row>
    <row r="223" spans="2:5" ht="15" thickBot="1" x14ac:dyDescent="0.25">
      <c r="B223" s="16" t="s">
        <v>93</v>
      </c>
      <c r="C223" s="5">
        <v>17</v>
      </c>
      <c r="D223" s="5">
        <v>11</v>
      </c>
      <c r="E223" s="6">
        <f t="shared" si="26"/>
        <v>-0.35294117647058826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579</v>
      </c>
      <c r="D14" s="5">
        <v>639</v>
      </c>
      <c r="E14" s="6">
        <f>IF(C14&gt;0,(D14-C14)/C14)</f>
        <v>0.10362694300518134</v>
      </c>
    </row>
    <row r="15" spans="1:5" ht="20.100000000000001" customHeight="1" thickBot="1" x14ac:dyDescent="0.25">
      <c r="B15" s="4" t="s">
        <v>17</v>
      </c>
      <c r="C15" s="5">
        <v>554</v>
      </c>
      <c r="D15" s="5">
        <v>580</v>
      </c>
      <c r="E15" s="6">
        <f t="shared" ref="E15:E25" si="0">IF(C15&gt;0,(D15-C15)/C15)</f>
        <v>4.6931407942238268E-2</v>
      </c>
    </row>
    <row r="16" spans="1:5" ht="20.100000000000001" customHeight="1" thickBot="1" x14ac:dyDescent="0.25">
      <c r="B16" s="4" t="s">
        <v>18</v>
      </c>
      <c r="C16" s="5">
        <v>438</v>
      </c>
      <c r="D16" s="5">
        <v>403</v>
      </c>
      <c r="E16" s="6">
        <f t="shared" si="0"/>
        <v>-7.9908675799086754E-2</v>
      </c>
    </row>
    <row r="17" spans="2:5" ht="20.100000000000001" customHeight="1" thickBot="1" x14ac:dyDescent="0.25">
      <c r="B17" s="4" t="s">
        <v>19</v>
      </c>
      <c r="C17" s="5">
        <v>116</v>
      </c>
      <c r="D17" s="5">
        <v>177</v>
      </c>
      <c r="E17" s="6">
        <f t="shared" si="0"/>
        <v>0.52586206896551724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4</v>
      </c>
      <c r="E18" s="6">
        <f>IF(C18=0,"-",(D18-C18)/C18)</f>
        <v>3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0.20938628158844766</v>
      </c>
      <c r="D20" s="6">
        <f>D17/D15</f>
        <v>0.30517241379310345</v>
      </c>
      <c r="E20" s="6">
        <f t="shared" si="0"/>
        <v>0.45746135552913192</v>
      </c>
    </row>
    <row r="21" spans="2:5" ht="30" customHeight="1" thickBot="1" x14ac:dyDescent="0.25">
      <c r="B21" s="4" t="s">
        <v>23</v>
      </c>
      <c r="C21" s="5">
        <v>75</v>
      </c>
      <c r="D21" s="5">
        <v>95</v>
      </c>
      <c r="E21" s="6">
        <f t="shared" si="0"/>
        <v>0.26666666666666666</v>
      </c>
    </row>
    <row r="22" spans="2:5" ht="20.100000000000001" customHeight="1" thickBot="1" x14ac:dyDescent="0.25">
      <c r="B22" s="4" t="s">
        <v>24</v>
      </c>
      <c r="C22" s="5">
        <v>56</v>
      </c>
      <c r="D22" s="5">
        <v>69</v>
      </c>
      <c r="E22" s="6">
        <f t="shared" si="0"/>
        <v>0.23214285714285715</v>
      </c>
    </row>
    <row r="23" spans="2:5" ht="20.100000000000001" customHeight="1" thickBot="1" x14ac:dyDescent="0.25">
      <c r="B23" s="4" t="s">
        <v>25</v>
      </c>
      <c r="C23" s="5">
        <v>19</v>
      </c>
      <c r="D23" s="5">
        <v>26</v>
      </c>
      <c r="E23" s="6">
        <f t="shared" si="0"/>
        <v>0.36842105263157893</v>
      </c>
    </row>
    <row r="24" spans="2:5" ht="20.100000000000001" customHeight="1" thickBot="1" x14ac:dyDescent="0.25">
      <c r="B24" s="4" t="s">
        <v>21</v>
      </c>
      <c r="C24" s="6">
        <f>C23/C21</f>
        <v>0.25333333333333335</v>
      </c>
      <c r="D24" s="6">
        <f t="shared" ref="D24" si="1">D23/D21</f>
        <v>0.27368421052631581</v>
      </c>
      <c r="E24" s="6">
        <f t="shared" si="0"/>
        <v>8.0332409972299151E-2</v>
      </c>
    </row>
    <row r="25" spans="2:5" ht="20.100000000000001" customHeight="1" thickBot="1" x14ac:dyDescent="0.25">
      <c r="B25" s="7" t="s">
        <v>26</v>
      </c>
      <c r="C25" s="6">
        <v>0.18363585738719984</v>
      </c>
      <c r="D25" s="6">
        <v>0.19119513441347596</v>
      </c>
      <c r="E25" s="6">
        <f t="shared" si="0"/>
        <v>4.1164493328431161E-2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93</v>
      </c>
      <c r="D34" s="5">
        <v>122</v>
      </c>
      <c r="E34" s="6">
        <f>IF(C34&gt;0,(D34-C34)/C34,"-")</f>
        <v>0.31182795698924731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48</v>
      </c>
      <c r="D36" s="5">
        <v>84</v>
      </c>
      <c r="E36" s="6">
        <f t="shared" si="2"/>
        <v>0.75</v>
      </c>
    </row>
    <row r="37" spans="2:5" ht="20.100000000000001" customHeight="1" thickBot="1" x14ac:dyDescent="0.25">
      <c r="B37" s="4" t="s">
        <v>30</v>
      </c>
      <c r="C37" s="5">
        <v>45</v>
      </c>
      <c r="D37" s="5">
        <v>38</v>
      </c>
      <c r="E37" s="6">
        <f t="shared" si="2"/>
        <v>-0.15555555555555556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63</v>
      </c>
      <c r="D44" s="5">
        <v>93</v>
      </c>
      <c r="E44" s="6">
        <f>IF(C44&gt;0,(D44-C44)/C44,"-")</f>
        <v>0.47619047619047616</v>
      </c>
    </row>
    <row r="45" spans="2:5" ht="20.100000000000001" customHeight="1" thickBot="1" x14ac:dyDescent="0.25">
      <c r="B45" s="4" t="s">
        <v>34</v>
      </c>
      <c r="C45" s="5">
        <v>4</v>
      </c>
      <c r="D45" s="5">
        <v>9</v>
      </c>
      <c r="E45" s="6">
        <f t="shared" ref="E45:E51" si="3">IF(C45&gt;0,(D45-C45)/C45,"-")</f>
        <v>1.25</v>
      </c>
    </row>
    <row r="46" spans="2:5" ht="20.100000000000001" customHeight="1" thickBot="1" x14ac:dyDescent="0.25">
      <c r="B46" s="4" t="s">
        <v>31</v>
      </c>
      <c r="C46" s="5">
        <v>27</v>
      </c>
      <c r="D46" s="5">
        <v>19</v>
      </c>
      <c r="E46" s="6">
        <f t="shared" si="3"/>
        <v>-0.29629629629629628</v>
      </c>
    </row>
    <row r="47" spans="2:5" ht="20.100000000000001" customHeight="1" thickBot="1" x14ac:dyDescent="0.25">
      <c r="B47" s="4" t="s">
        <v>32</v>
      </c>
      <c r="C47" s="5">
        <v>206</v>
      </c>
      <c r="D47" s="5">
        <v>223</v>
      </c>
      <c r="E47" s="6">
        <f t="shared" si="3"/>
        <v>8.2524271844660199E-2</v>
      </c>
    </row>
    <row r="48" spans="2:5" ht="20.100000000000001" customHeight="1" thickBot="1" x14ac:dyDescent="0.25">
      <c r="B48" s="4" t="s">
        <v>35</v>
      </c>
      <c r="C48" s="5">
        <v>72</v>
      </c>
      <c r="D48" s="5">
        <v>74</v>
      </c>
      <c r="E48" s="6">
        <f t="shared" si="3"/>
        <v>2.7777777777777776E-2</v>
      </c>
    </row>
    <row r="49" spans="2:5" ht="20.100000000000001" customHeight="1" thickBot="1" x14ac:dyDescent="0.25">
      <c r="B49" s="4" t="s">
        <v>67</v>
      </c>
      <c r="C49" s="5">
        <v>51</v>
      </c>
      <c r="D49" s="5">
        <v>37</v>
      </c>
      <c r="E49" s="6">
        <f t="shared" si="3"/>
        <v>-0.27450980392156865</v>
      </c>
    </row>
    <row r="50" spans="2:5" ht="20.100000000000001" customHeight="1" collapsed="1" thickBot="1" x14ac:dyDescent="0.25">
      <c r="B50" s="4" t="s">
        <v>36</v>
      </c>
      <c r="C50" s="6">
        <f>C44/(C44+C45)</f>
        <v>0.94029850746268662</v>
      </c>
      <c r="D50" s="6">
        <f>D44/(D44+D45)</f>
        <v>0.91176470588235292</v>
      </c>
      <c r="E50" s="6">
        <f t="shared" si="3"/>
        <v>-3.0345471521942183E-2</v>
      </c>
    </row>
    <row r="51" spans="2:5" ht="20.100000000000001" customHeight="1" thickBot="1" x14ac:dyDescent="0.25">
      <c r="B51" s="4" t="s">
        <v>37</v>
      </c>
      <c r="C51" s="6">
        <f>C47/(C46+C47)</f>
        <v>0.88412017167381973</v>
      </c>
      <c r="D51" s="6">
        <f t="shared" ref="D51" si="4">D47/(D46+D47)</f>
        <v>0.92148760330578516</v>
      </c>
      <c r="E51" s="6">
        <f t="shared" si="3"/>
        <v>4.2265104709941485E-2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67</v>
      </c>
      <c r="D58" s="5">
        <v>104</v>
      </c>
      <c r="E58" s="6">
        <f>IF(C58&gt;0,(D58-C58)/C58,"-")</f>
        <v>0.55223880597014929</v>
      </c>
    </row>
    <row r="59" spans="2:5" ht="20.100000000000001" customHeight="1" thickBot="1" x14ac:dyDescent="0.25">
      <c r="B59" s="4" t="s">
        <v>41</v>
      </c>
      <c r="C59" s="5">
        <v>49</v>
      </c>
      <c r="D59" s="5">
        <v>70</v>
      </c>
      <c r="E59" s="6">
        <f t="shared" ref="E59:E63" si="5">IF(C59&gt;0,(D59-C59)/C59,"-")</f>
        <v>0.42857142857142855</v>
      </c>
    </row>
    <row r="60" spans="2:5" ht="20.100000000000001" customHeight="1" thickBot="1" x14ac:dyDescent="0.25">
      <c r="B60" s="4" t="s">
        <v>42</v>
      </c>
      <c r="C60" s="5">
        <v>14</v>
      </c>
      <c r="D60" s="5">
        <v>25</v>
      </c>
      <c r="E60" s="6">
        <f t="shared" si="5"/>
        <v>0.7857142857142857</v>
      </c>
    </row>
    <row r="61" spans="2:5" ht="20.100000000000001" customHeight="1" collapsed="1" thickBot="1" x14ac:dyDescent="0.25">
      <c r="B61" s="4" t="s">
        <v>98</v>
      </c>
      <c r="C61" s="6">
        <f>(C59+C60)/C58</f>
        <v>0.94029850746268662</v>
      </c>
      <c r="D61" s="6">
        <f>(D59+D60)/D58</f>
        <v>0.91346153846153844</v>
      </c>
      <c r="E61" s="6">
        <f t="shared" si="5"/>
        <v>-2.854090354090362E-2</v>
      </c>
    </row>
    <row r="62" spans="2:5" ht="20.100000000000001" customHeight="1" thickBot="1" x14ac:dyDescent="0.25">
      <c r="B62" s="4" t="s">
        <v>39</v>
      </c>
      <c r="C62" s="6">
        <v>0.92452830188679247</v>
      </c>
      <c r="D62" s="6">
        <v>0.88607594936708856</v>
      </c>
      <c r="E62" s="6">
        <f t="shared" si="5"/>
        <v>-4.1591320072332807E-2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619</v>
      </c>
      <c r="D70" s="5">
        <v>662</v>
      </c>
      <c r="E70" s="6">
        <f>IF(C70&gt;0,(D70-C70)/C70,"-")</f>
        <v>6.9466882067851371E-2</v>
      </c>
    </row>
    <row r="71" spans="2:5" ht="20.100000000000001" customHeight="1" thickBot="1" x14ac:dyDescent="0.25">
      <c r="B71" s="4" t="s">
        <v>45</v>
      </c>
      <c r="C71" s="5">
        <v>183</v>
      </c>
      <c r="D71" s="5">
        <v>207</v>
      </c>
      <c r="E71" s="6">
        <f t="shared" ref="E71:E77" si="6">IF(C71&gt;0,(D71-C71)/C71,"-")</f>
        <v>0.13114754098360656</v>
      </c>
    </row>
    <row r="72" spans="2:5" ht="20.100000000000001" customHeight="1" thickBot="1" x14ac:dyDescent="0.25">
      <c r="B72" s="4" t="s">
        <v>43</v>
      </c>
      <c r="C72" s="5">
        <v>0</v>
      </c>
      <c r="D72" s="5">
        <v>1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335</v>
      </c>
      <c r="D73" s="5">
        <v>346</v>
      </c>
      <c r="E73" s="6">
        <f t="shared" si="6"/>
        <v>3.2835820895522387E-2</v>
      </c>
    </row>
    <row r="74" spans="2:5" ht="20.100000000000001" customHeight="1" thickBot="1" x14ac:dyDescent="0.25">
      <c r="B74" s="4" t="s">
        <v>47</v>
      </c>
      <c r="C74" s="5">
        <v>77</v>
      </c>
      <c r="D74" s="5">
        <v>78</v>
      </c>
      <c r="E74" s="6">
        <f t="shared" si="6"/>
        <v>1.2987012987012988E-2</v>
      </c>
    </row>
    <row r="75" spans="2:5" ht="20.100000000000001" customHeight="1" thickBot="1" x14ac:dyDescent="0.25">
      <c r="B75" s="4" t="s">
        <v>48</v>
      </c>
      <c r="C75" s="5">
        <v>24</v>
      </c>
      <c r="D75" s="5">
        <v>29</v>
      </c>
      <c r="E75" s="6">
        <f t="shared" si="6"/>
        <v>0.20833333333333334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28</v>
      </c>
      <c r="D90" s="5">
        <v>22</v>
      </c>
      <c r="E90" s="6">
        <f>IF(C90&gt;0,(D90-C90)/C90,"-")</f>
        <v>-0.21428571428571427</v>
      </c>
    </row>
    <row r="91" spans="2:5" ht="29.25" thickBot="1" x14ac:dyDescent="0.25">
      <c r="B91" s="4" t="s">
        <v>52</v>
      </c>
      <c r="C91" s="5">
        <v>30</v>
      </c>
      <c r="D91" s="5">
        <v>20</v>
      </c>
      <c r="E91" s="6">
        <f t="shared" ref="E91:E93" si="7">IF(C91&gt;0,(D91-C91)/C91,"-")</f>
        <v>-0.33333333333333331</v>
      </c>
    </row>
    <row r="92" spans="2:5" ht="29.25" customHeight="1" thickBot="1" x14ac:dyDescent="0.25">
      <c r="B92" s="4" t="s">
        <v>53</v>
      </c>
      <c r="C92" s="5">
        <v>29</v>
      </c>
      <c r="D92" s="5">
        <v>20</v>
      </c>
      <c r="E92" s="6">
        <f t="shared" si="7"/>
        <v>-0.31034482758620691</v>
      </c>
    </row>
    <row r="93" spans="2:5" ht="29.25" customHeight="1" thickBot="1" x14ac:dyDescent="0.25">
      <c r="B93" s="4" t="s">
        <v>54</v>
      </c>
      <c r="C93" s="6">
        <f>(C90+C91)/(C90+C91+C92)</f>
        <v>0.66666666666666663</v>
      </c>
      <c r="D93" s="6">
        <f>(D90+D91)/(D90+D91+D92)</f>
        <v>0.67741935483870963</v>
      </c>
      <c r="E93" s="6">
        <f t="shared" si="7"/>
        <v>1.6129032258064502E-2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87</v>
      </c>
      <c r="D100" s="5">
        <v>62</v>
      </c>
      <c r="E100" s="6">
        <f>IF(C100&gt;0,(D100-C100)/C100,"-")</f>
        <v>-0.28735632183908044</v>
      </c>
    </row>
    <row r="101" spans="2:5" ht="20.100000000000001" customHeight="1" thickBot="1" x14ac:dyDescent="0.25">
      <c r="B101" s="4" t="s">
        <v>41</v>
      </c>
      <c r="C101" s="5">
        <v>46</v>
      </c>
      <c r="D101" s="5">
        <v>29</v>
      </c>
      <c r="E101" s="6">
        <f t="shared" ref="E101:E105" si="8">IF(C101&gt;0,(D101-C101)/C101,"-")</f>
        <v>-0.36956521739130432</v>
      </c>
    </row>
    <row r="102" spans="2:5" ht="20.100000000000001" customHeight="1" thickBot="1" x14ac:dyDescent="0.25">
      <c r="B102" s="4" t="s">
        <v>42</v>
      </c>
      <c r="C102" s="5">
        <v>12</v>
      </c>
      <c r="D102" s="5">
        <v>13</v>
      </c>
      <c r="E102" s="6">
        <f t="shared" si="8"/>
        <v>8.3333333333333329E-2</v>
      </c>
    </row>
    <row r="103" spans="2:5" ht="20.100000000000001" customHeight="1" thickBot="1" x14ac:dyDescent="0.25">
      <c r="B103" s="4" t="s">
        <v>98</v>
      </c>
      <c r="C103" s="6">
        <f>(C101+C102)/C100</f>
        <v>0.66666666666666663</v>
      </c>
      <c r="D103" s="6">
        <f>(D101+D102)/D100</f>
        <v>0.67741935483870963</v>
      </c>
      <c r="E103" s="6">
        <f t="shared" si="8"/>
        <v>1.6129032258064502E-2</v>
      </c>
    </row>
    <row r="104" spans="2:5" ht="20.100000000000001" customHeight="1" thickBot="1" x14ac:dyDescent="0.25">
      <c r="B104" s="4" t="s">
        <v>39</v>
      </c>
      <c r="C104" s="6">
        <v>0.68656716417910446</v>
      </c>
      <c r="D104" s="6">
        <v>0.65909090909090906</v>
      </c>
      <c r="E104" s="6">
        <f t="shared" si="8"/>
        <v>-4.0019762845849821E-2</v>
      </c>
    </row>
    <row r="105" spans="2:5" ht="20.100000000000001" customHeight="1" thickBot="1" x14ac:dyDescent="0.25">
      <c r="B105" s="4" t="s">
        <v>40</v>
      </c>
      <c r="C105" s="6">
        <v>0.6</v>
      </c>
      <c r="D105" s="6">
        <v>0.72222222222222221</v>
      </c>
      <c r="E105" s="6">
        <f t="shared" si="8"/>
        <v>0.20370370370370372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86</v>
      </c>
      <c r="D112" s="5">
        <v>85</v>
      </c>
      <c r="E112" s="6">
        <f>IF(C112&gt;0,(D112-C112)/C112,"-")</f>
        <v>-1.1627906976744186E-2</v>
      </c>
    </row>
    <row r="113" spans="2:14" ht="15" thickBot="1" x14ac:dyDescent="0.25">
      <c r="B113" s="4" t="s">
        <v>56</v>
      </c>
      <c r="C113" s="5">
        <v>35</v>
      </c>
      <c r="D113" s="5">
        <v>41</v>
      </c>
      <c r="E113" s="6">
        <f t="shared" ref="E113:E114" si="9">IF(C113&gt;0,(D113-C113)/C113,"-")</f>
        <v>0.17142857142857143</v>
      </c>
    </row>
    <row r="114" spans="2:14" ht="15" thickBot="1" x14ac:dyDescent="0.25">
      <c r="B114" s="4" t="s">
        <v>57</v>
      </c>
      <c r="C114" s="5">
        <v>51</v>
      </c>
      <c r="D114" s="5">
        <v>44</v>
      </c>
      <c r="E114" s="6">
        <f t="shared" si="9"/>
        <v>-0.13725490196078433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1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1</v>
      </c>
      <c r="F133" s="10">
        <v>2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>
        <f t="shared" si="10"/>
        <v>-1</v>
      </c>
      <c r="N133" s="6">
        <f t="shared" si="10"/>
        <v>-1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3</v>
      </c>
      <c r="H143" s="10">
        <v>0</v>
      </c>
      <c r="I143" s="10">
        <v>0</v>
      </c>
      <c r="J143" s="10">
        <v>3</v>
      </c>
      <c r="K143" s="6">
        <f>IF(C143=0,"-",(G143-C143)/C143)</f>
        <v>2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2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3</v>
      </c>
      <c r="H144" s="10">
        <v>0</v>
      </c>
      <c r="I144" s="10">
        <v>0</v>
      </c>
      <c r="J144" s="10">
        <v>3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29</v>
      </c>
      <c r="D145" s="10">
        <v>0</v>
      </c>
      <c r="E145" s="10">
        <v>0</v>
      </c>
      <c r="F145" s="10">
        <v>29</v>
      </c>
      <c r="G145" s="10">
        <v>9</v>
      </c>
      <c r="H145" s="10">
        <v>0</v>
      </c>
      <c r="I145" s="10">
        <v>3</v>
      </c>
      <c r="J145" s="10">
        <v>12</v>
      </c>
      <c r="K145" s="6">
        <f t="shared" si="16"/>
        <v>-0.68965517241379315</v>
      </c>
      <c r="L145" s="6" t="str">
        <f t="shared" si="15"/>
        <v>-</v>
      </c>
      <c r="M145" s="6" t="str">
        <f t="shared" si="15"/>
        <v>-</v>
      </c>
      <c r="N145" s="6">
        <f t="shared" si="15"/>
        <v>-0.58620689655172409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2</v>
      </c>
      <c r="H146" s="10">
        <v>0</v>
      </c>
      <c r="I146" s="10">
        <v>1</v>
      </c>
      <c r="J146" s="10">
        <v>3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30</v>
      </c>
      <c r="D148" s="10">
        <v>0</v>
      </c>
      <c r="E148" s="10">
        <v>0</v>
      </c>
      <c r="F148" s="10">
        <v>30</v>
      </c>
      <c r="G148" s="10">
        <v>17</v>
      </c>
      <c r="H148" s="10">
        <v>0</v>
      </c>
      <c r="I148" s="10">
        <v>4</v>
      </c>
      <c r="J148" s="10">
        <v>21</v>
      </c>
      <c r="K148" s="6">
        <f t="shared" ref="K148" si="17">IF(C148=0,"-",(G148-C148)/C148)</f>
        <v>-0.43333333333333335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-0.3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3.3333333333333333E-2</v>
      </c>
      <c r="D149" s="6" t="str">
        <f t="shared" si="21"/>
        <v>-</v>
      </c>
      <c r="E149" s="6" t="str">
        <f t="shared" si="21"/>
        <v>-</v>
      </c>
      <c r="F149" s="6">
        <f t="shared" si="21"/>
        <v>3.3333333333333333E-2</v>
      </c>
      <c r="G149" s="6">
        <f t="shared" si="21"/>
        <v>0.25</v>
      </c>
      <c r="H149" s="6" t="str">
        <f t="shared" si="21"/>
        <v>-</v>
      </c>
      <c r="I149" s="6" t="str">
        <f t="shared" si="21"/>
        <v>-</v>
      </c>
      <c r="J149" s="6">
        <f t="shared" si="21"/>
        <v>0.2</v>
      </c>
      <c r="K149" s="6">
        <f>IF(OR(C149="-",G149="-"),"-",(G149-C149)/C149)</f>
        <v>6.5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5.0000000000000009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0.6</v>
      </c>
      <c r="H150" s="6" t="str">
        <f t="shared" si="21"/>
        <v>-</v>
      </c>
      <c r="I150" s="6" t="str">
        <f t="shared" si="21"/>
        <v>-</v>
      </c>
      <c r="J150" s="6">
        <f t="shared" si="21"/>
        <v>0.5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29</v>
      </c>
      <c r="D157" s="19">
        <v>11</v>
      </c>
      <c r="E157" s="18">
        <f>IF(C157=0,"-",(D157-C157)/C157)</f>
        <v>-0.62068965517241381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6</v>
      </c>
      <c r="E158" s="18">
        <f t="shared" ref="E158:E159" si="23">IF(C158=0,"-",(D158-C158)/C158)</f>
        <v>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0.96666666666666667</v>
      </c>
      <c r="D160" s="18">
        <f>IF(D157=0,"-",D157/(D157+D158+D159))</f>
        <v>0.6470588235294118</v>
      </c>
      <c r="E160" s="18">
        <f>IF(OR(C160="-",D160="-"),"-",(D160-C160)/C160)</f>
        <v>-0.33062880324543609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48</v>
      </c>
      <c r="D182" s="5">
        <v>32</v>
      </c>
      <c r="E182" s="6">
        <f t="shared" si="26"/>
        <v>-0.33333333333333331</v>
      </c>
      <c r="H182" s="13"/>
    </row>
    <row r="183" spans="2:8" ht="15" thickBot="1" x14ac:dyDescent="0.25">
      <c r="B183" s="4" t="s">
        <v>47</v>
      </c>
      <c r="C183" s="5">
        <v>48</v>
      </c>
      <c r="D183" s="5">
        <v>30</v>
      </c>
      <c r="E183" s="6">
        <f t="shared" si="26"/>
        <v>-0.375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2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1</v>
      </c>
      <c r="E197" s="6">
        <f t="shared" ref="E197:E200" si="27">IF(C197=0,"-",(D197-C197)/C197)</f>
        <v>-0.66666666666666663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2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2</v>
      </c>
      <c r="D200" s="5">
        <v>1</v>
      </c>
      <c r="E200" s="6">
        <f t="shared" si="27"/>
        <v>-0.5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1</v>
      </c>
      <c r="E208" s="6">
        <f t="shared" si="28"/>
        <v>-0.66666666666666663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1</v>
      </c>
      <c r="E209" s="6">
        <f t="shared" si="28"/>
        <v>-0.66666666666666663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1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3</v>
      </c>
      <c r="D222" s="5">
        <v>2</v>
      </c>
      <c r="E222" s="6">
        <f t="shared" si="30"/>
        <v>-0.33333333333333331</v>
      </c>
    </row>
    <row r="223" spans="2:5" ht="15" thickBot="1" x14ac:dyDescent="0.25">
      <c r="B223" s="16" t="s">
        <v>93</v>
      </c>
      <c r="C223" s="5">
        <v>2</v>
      </c>
      <c r="D223" s="5">
        <v>0</v>
      </c>
      <c r="E223" s="6">
        <f t="shared" si="30"/>
        <v>-1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1410</v>
      </c>
      <c r="D14" s="5">
        <v>1476</v>
      </c>
      <c r="E14" s="6">
        <f>IF(C14&gt;0,(D14-C14)/C14)</f>
        <v>4.6808510638297871E-2</v>
      </c>
    </row>
    <row r="15" spans="1:5" ht="20.100000000000001" customHeight="1" thickBot="1" x14ac:dyDescent="0.25">
      <c r="B15" s="4" t="s">
        <v>17</v>
      </c>
      <c r="C15" s="5">
        <v>1403</v>
      </c>
      <c r="D15" s="5">
        <v>1476</v>
      </c>
      <c r="E15" s="6">
        <f t="shared" ref="E15:E25" si="0">IF(C15&gt;0,(D15-C15)/C15)</f>
        <v>5.2031361368496079E-2</v>
      </c>
    </row>
    <row r="16" spans="1:5" ht="20.100000000000001" customHeight="1" thickBot="1" x14ac:dyDescent="0.25">
      <c r="B16" s="4" t="s">
        <v>18</v>
      </c>
      <c r="C16" s="5">
        <v>1002</v>
      </c>
      <c r="D16" s="5">
        <v>1021</v>
      </c>
      <c r="E16" s="6">
        <f t="shared" si="0"/>
        <v>1.8962075848303395E-2</v>
      </c>
    </row>
    <row r="17" spans="2:5" ht="20.100000000000001" customHeight="1" thickBot="1" x14ac:dyDescent="0.25">
      <c r="B17" s="4" t="s">
        <v>19</v>
      </c>
      <c r="C17" s="5">
        <v>401</v>
      </c>
      <c r="D17" s="5">
        <v>455</v>
      </c>
      <c r="E17" s="6">
        <f t="shared" si="0"/>
        <v>0.13466334164588528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8</v>
      </c>
      <c r="E18" s="6">
        <f>IF(C18=0,"-",(D18-C18)/C18)</f>
        <v>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4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0.28581610833927301</v>
      </c>
      <c r="D20" s="6">
        <f>D17/D15</f>
        <v>0.30826558265582654</v>
      </c>
      <c r="E20" s="6">
        <f t="shared" si="0"/>
        <v>7.8545168244699745E-2</v>
      </c>
    </row>
    <row r="21" spans="2:5" ht="30" customHeight="1" thickBot="1" x14ac:dyDescent="0.25">
      <c r="B21" s="4" t="s">
        <v>23</v>
      </c>
      <c r="C21" s="5">
        <v>147</v>
      </c>
      <c r="D21" s="5">
        <v>163</v>
      </c>
      <c r="E21" s="6">
        <f t="shared" si="0"/>
        <v>0.10884353741496598</v>
      </c>
    </row>
    <row r="22" spans="2:5" ht="20.100000000000001" customHeight="1" thickBot="1" x14ac:dyDescent="0.25">
      <c r="B22" s="4" t="s">
        <v>24</v>
      </c>
      <c r="C22" s="5">
        <v>76</v>
      </c>
      <c r="D22" s="5">
        <v>61</v>
      </c>
      <c r="E22" s="6">
        <f t="shared" si="0"/>
        <v>-0.19736842105263158</v>
      </c>
    </row>
    <row r="23" spans="2:5" ht="20.100000000000001" customHeight="1" thickBot="1" x14ac:dyDescent="0.25">
      <c r="B23" s="4" t="s">
        <v>25</v>
      </c>
      <c r="C23" s="5">
        <v>71</v>
      </c>
      <c r="D23" s="5">
        <v>102</v>
      </c>
      <c r="E23" s="6">
        <f t="shared" si="0"/>
        <v>0.43661971830985913</v>
      </c>
    </row>
    <row r="24" spans="2:5" ht="20.100000000000001" customHeight="1" thickBot="1" x14ac:dyDescent="0.25">
      <c r="B24" s="4" t="s">
        <v>21</v>
      </c>
      <c r="C24" s="6">
        <f>C23/C21</f>
        <v>0.48299319727891155</v>
      </c>
      <c r="D24" s="6">
        <f t="shared" ref="D24" si="1">D23/D21</f>
        <v>0.62576687116564422</v>
      </c>
      <c r="E24" s="6">
        <f t="shared" si="0"/>
        <v>0.29560183184999583</v>
      </c>
    </row>
    <row r="25" spans="2:5" ht="20.100000000000001" customHeight="1" thickBot="1" x14ac:dyDescent="0.25">
      <c r="B25" s="7" t="s">
        <v>26</v>
      </c>
      <c r="C25" s="6">
        <v>0.11645501955996106</v>
      </c>
      <c r="D25" s="6">
        <v>0.12183857379529633</v>
      </c>
      <c r="E25" s="6">
        <f t="shared" si="0"/>
        <v>4.6228614753384342E-2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426</v>
      </c>
      <c r="D34" s="5">
        <v>414</v>
      </c>
      <c r="E34" s="6">
        <f>IF(C34&gt;0,(D34-C34)/C34,"-")</f>
        <v>-2.8169014084507043E-2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300</v>
      </c>
      <c r="D36" s="5">
        <v>314</v>
      </c>
      <c r="E36" s="6">
        <f t="shared" si="2"/>
        <v>4.6666666666666669E-2</v>
      </c>
    </row>
    <row r="37" spans="2:5" ht="20.100000000000001" customHeight="1" thickBot="1" x14ac:dyDescent="0.25">
      <c r="B37" s="4" t="s">
        <v>30</v>
      </c>
      <c r="C37" s="5">
        <v>126</v>
      </c>
      <c r="D37" s="5">
        <v>99</v>
      </c>
      <c r="E37" s="6">
        <f t="shared" si="2"/>
        <v>-0.21428571428571427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139</v>
      </c>
      <c r="D44" s="5">
        <v>158</v>
      </c>
      <c r="E44" s="6">
        <f>IF(C44&gt;0,(D44-C44)/C44,"-")</f>
        <v>0.1366906474820144</v>
      </c>
    </row>
    <row r="45" spans="2:5" ht="20.100000000000001" customHeight="1" thickBot="1" x14ac:dyDescent="0.25">
      <c r="B45" s="4" t="s">
        <v>34</v>
      </c>
      <c r="C45" s="5">
        <v>25</v>
      </c>
      <c r="D45" s="5">
        <v>20</v>
      </c>
      <c r="E45" s="6">
        <f t="shared" ref="E45:E51" si="3">IF(C45&gt;0,(D45-C45)/C45,"-")</f>
        <v>-0.2</v>
      </c>
    </row>
    <row r="46" spans="2:5" ht="20.100000000000001" customHeight="1" thickBot="1" x14ac:dyDescent="0.25">
      <c r="B46" s="4" t="s">
        <v>31</v>
      </c>
      <c r="C46" s="5">
        <v>22</v>
      </c>
      <c r="D46" s="5">
        <v>32</v>
      </c>
      <c r="E46" s="6">
        <f t="shared" si="3"/>
        <v>0.45454545454545453</v>
      </c>
    </row>
    <row r="47" spans="2:5" ht="20.100000000000001" customHeight="1" thickBot="1" x14ac:dyDescent="0.25">
      <c r="B47" s="4" t="s">
        <v>32</v>
      </c>
      <c r="C47" s="5">
        <v>547</v>
      </c>
      <c r="D47" s="5">
        <v>437</v>
      </c>
      <c r="E47" s="6">
        <f t="shared" si="3"/>
        <v>-0.20109689213893966</v>
      </c>
    </row>
    <row r="48" spans="2:5" ht="20.100000000000001" customHeight="1" thickBot="1" x14ac:dyDescent="0.25">
      <c r="B48" s="4" t="s">
        <v>35</v>
      </c>
      <c r="C48" s="5">
        <v>271</v>
      </c>
      <c r="D48" s="5">
        <v>276</v>
      </c>
      <c r="E48" s="6">
        <f t="shared" si="3"/>
        <v>1.8450184501845018E-2</v>
      </c>
    </row>
    <row r="49" spans="2:5" ht="20.100000000000001" customHeight="1" thickBot="1" x14ac:dyDescent="0.25">
      <c r="B49" s="4" t="s">
        <v>67</v>
      </c>
      <c r="C49" s="5">
        <v>167</v>
      </c>
      <c r="D49" s="5">
        <v>199</v>
      </c>
      <c r="E49" s="6">
        <f t="shared" si="3"/>
        <v>0.19161676646706588</v>
      </c>
    </row>
    <row r="50" spans="2:5" ht="20.100000000000001" customHeight="1" collapsed="1" thickBot="1" x14ac:dyDescent="0.25">
      <c r="B50" s="4" t="s">
        <v>36</v>
      </c>
      <c r="C50" s="6">
        <f>C44/(C44+C45)</f>
        <v>0.84756097560975607</v>
      </c>
      <c r="D50" s="6">
        <f>D44/(D44+D45)</f>
        <v>0.88764044943820219</v>
      </c>
      <c r="E50" s="6">
        <f t="shared" si="3"/>
        <v>4.7288012286799741E-2</v>
      </c>
    </row>
    <row r="51" spans="2:5" ht="20.100000000000001" customHeight="1" thickBot="1" x14ac:dyDescent="0.25">
      <c r="B51" s="4" t="s">
        <v>37</v>
      </c>
      <c r="C51" s="6">
        <f>C47/(C46+C47)</f>
        <v>0.961335676625659</v>
      </c>
      <c r="D51" s="6">
        <f t="shared" ref="D51" si="4">D47/(D46+D47)</f>
        <v>0.93176972281449888</v>
      </c>
      <c r="E51" s="6">
        <f t="shared" si="3"/>
        <v>-3.0755078096069668E-2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164</v>
      </c>
      <c r="D58" s="5">
        <v>178</v>
      </c>
      <c r="E58" s="6">
        <f>IF(C58&gt;0,(D58-C58)/C58,"-")</f>
        <v>8.5365853658536592E-2</v>
      </c>
    </row>
    <row r="59" spans="2:5" ht="20.100000000000001" customHeight="1" thickBot="1" x14ac:dyDescent="0.25">
      <c r="B59" s="4" t="s">
        <v>41</v>
      </c>
      <c r="C59" s="5">
        <v>109</v>
      </c>
      <c r="D59" s="5">
        <v>116</v>
      </c>
      <c r="E59" s="6">
        <f t="shared" ref="E59:E63" si="5">IF(C59&gt;0,(D59-C59)/C59,"-")</f>
        <v>6.4220183486238536E-2</v>
      </c>
    </row>
    <row r="60" spans="2:5" ht="20.100000000000001" customHeight="1" thickBot="1" x14ac:dyDescent="0.25">
      <c r="B60" s="4" t="s">
        <v>42</v>
      </c>
      <c r="C60" s="5">
        <v>30</v>
      </c>
      <c r="D60" s="5">
        <v>42</v>
      </c>
      <c r="E60" s="6">
        <f t="shared" si="5"/>
        <v>0.4</v>
      </c>
    </row>
    <row r="61" spans="2:5" ht="20.100000000000001" customHeight="1" collapsed="1" thickBot="1" x14ac:dyDescent="0.25">
      <c r="B61" s="4" t="s">
        <v>98</v>
      </c>
      <c r="C61" s="6">
        <f>(C59+C60)/C58</f>
        <v>0.84756097560975607</v>
      </c>
      <c r="D61" s="6">
        <f>(D59+D60)/D58</f>
        <v>0.88764044943820219</v>
      </c>
      <c r="E61" s="6">
        <f t="shared" si="5"/>
        <v>4.7288012286799741E-2</v>
      </c>
    </row>
    <row r="62" spans="2:5" ht="20.100000000000001" customHeight="1" thickBot="1" x14ac:dyDescent="0.25">
      <c r="B62" s="4" t="s">
        <v>39</v>
      </c>
      <c r="C62" s="6">
        <v>0.83846153846153848</v>
      </c>
      <c r="D62" s="6">
        <v>0.85925925925925928</v>
      </c>
      <c r="E62" s="6">
        <f t="shared" si="5"/>
        <v>2.4804621134896364E-2</v>
      </c>
    </row>
    <row r="63" spans="2:5" ht="20.100000000000001" customHeight="1" thickBot="1" x14ac:dyDescent="0.25">
      <c r="B63" s="4" t="s">
        <v>40</v>
      </c>
      <c r="C63" s="6">
        <v>0.88235294117647056</v>
      </c>
      <c r="D63" s="6">
        <v>0.97674418604651159</v>
      </c>
      <c r="E63" s="6">
        <f t="shared" si="5"/>
        <v>0.1069767441860465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1824</v>
      </c>
      <c r="D70" s="5">
        <v>1808</v>
      </c>
      <c r="E70" s="6">
        <f>IF(C70&gt;0,(D70-C70)/C70,"-")</f>
        <v>-8.771929824561403E-3</v>
      </c>
    </row>
    <row r="71" spans="2:5" ht="20.100000000000001" customHeight="1" thickBot="1" x14ac:dyDescent="0.25">
      <c r="B71" s="4" t="s">
        <v>45</v>
      </c>
      <c r="C71" s="5">
        <v>515</v>
      </c>
      <c r="D71" s="5">
        <v>447</v>
      </c>
      <c r="E71" s="6">
        <f t="shared" ref="E71:E77" si="6">IF(C71&gt;0,(D71-C71)/C71,"-")</f>
        <v>-0.13203883495145632</v>
      </c>
    </row>
    <row r="72" spans="2:5" ht="20.100000000000001" customHeight="1" thickBot="1" x14ac:dyDescent="0.25">
      <c r="B72" s="4" t="s">
        <v>43</v>
      </c>
      <c r="C72" s="5">
        <v>5</v>
      </c>
      <c r="D72" s="5">
        <v>9</v>
      </c>
      <c r="E72" s="6">
        <f t="shared" si="6"/>
        <v>0.8</v>
      </c>
    </row>
    <row r="73" spans="2:5" ht="20.100000000000001" customHeight="1" thickBot="1" x14ac:dyDescent="0.25">
      <c r="B73" s="4" t="s">
        <v>46</v>
      </c>
      <c r="C73" s="5">
        <v>922</v>
      </c>
      <c r="D73" s="5">
        <v>955</v>
      </c>
      <c r="E73" s="6">
        <f t="shared" si="6"/>
        <v>3.5791757049891543E-2</v>
      </c>
    </row>
    <row r="74" spans="2:5" ht="20.100000000000001" customHeight="1" thickBot="1" x14ac:dyDescent="0.25">
      <c r="B74" s="4" t="s">
        <v>47</v>
      </c>
      <c r="C74" s="5">
        <v>328</v>
      </c>
      <c r="D74" s="5">
        <v>340</v>
      </c>
      <c r="E74" s="6">
        <f t="shared" si="6"/>
        <v>3.6585365853658534E-2</v>
      </c>
    </row>
    <row r="75" spans="2:5" ht="20.100000000000001" customHeight="1" thickBot="1" x14ac:dyDescent="0.25">
      <c r="B75" s="4" t="s">
        <v>48</v>
      </c>
      <c r="C75" s="5">
        <v>52</v>
      </c>
      <c r="D75" s="5">
        <v>55</v>
      </c>
      <c r="E75" s="6">
        <f t="shared" si="6"/>
        <v>5.7692307692307696E-2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2</v>
      </c>
      <c r="D77" s="5">
        <v>2</v>
      </c>
      <c r="E77" s="6">
        <f t="shared" si="6"/>
        <v>0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157</v>
      </c>
      <c r="D90" s="5">
        <v>174</v>
      </c>
      <c r="E90" s="6">
        <f>IF(C90&gt;0,(D90-C90)/C90,"-")</f>
        <v>0.10828025477707007</v>
      </c>
    </row>
    <row r="91" spans="2:5" ht="29.25" thickBot="1" x14ac:dyDescent="0.25">
      <c r="B91" s="4" t="s">
        <v>52</v>
      </c>
      <c r="C91" s="5">
        <v>93</v>
      </c>
      <c r="D91" s="5">
        <v>101</v>
      </c>
      <c r="E91" s="6">
        <f t="shared" ref="E91:E93" si="7">IF(C91&gt;0,(D91-C91)/C91,"-")</f>
        <v>8.6021505376344093E-2</v>
      </c>
    </row>
    <row r="92" spans="2:5" ht="29.25" customHeight="1" thickBot="1" x14ac:dyDescent="0.25">
      <c r="B92" s="4" t="s">
        <v>53</v>
      </c>
      <c r="C92" s="5">
        <v>90</v>
      </c>
      <c r="D92" s="5">
        <v>104</v>
      </c>
      <c r="E92" s="6">
        <f t="shared" si="7"/>
        <v>0.15555555555555556</v>
      </c>
    </row>
    <row r="93" spans="2:5" ht="29.25" customHeight="1" thickBot="1" x14ac:dyDescent="0.25">
      <c r="B93" s="4" t="s">
        <v>54</v>
      </c>
      <c r="C93" s="6">
        <f>(C90+C91)/(C90+C91+C92)</f>
        <v>0.73529411764705888</v>
      </c>
      <c r="D93" s="6">
        <f>(D90+D91)/(D90+D91+D92)</f>
        <v>0.72559366754617416</v>
      </c>
      <c r="E93" s="6">
        <f t="shared" si="7"/>
        <v>-1.3192612137203213E-2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343</v>
      </c>
      <c r="D100" s="5">
        <v>382</v>
      </c>
      <c r="E100" s="6">
        <f>IF(C100&gt;0,(D100-C100)/C100,"-")</f>
        <v>0.11370262390670553</v>
      </c>
    </row>
    <row r="101" spans="2:5" ht="20.100000000000001" customHeight="1" thickBot="1" x14ac:dyDescent="0.25">
      <c r="B101" s="4" t="s">
        <v>41</v>
      </c>
      <c r="C101" s="5">
        <v>181</v>
      </c>
      <c r="D101" s="5">
        <v>217</v>
      </c>
      <c r="E101" s="6">
        <f t="shared" ref="E101:E105" si="8">IF(C101&gt;0,(D101-C101)/C101,"-")</f>
        <v>0.19889502762430938</v>
      </c>
    </row>
    <row r="102" spans="2:5" ht="20.100000000000001" customHeight="1" thickBot="1" x14ac:dyDescent="0.25">
      <c r="B102" s="4" t="s">
        <v>42</v>
      </c>
      <c r="C102" s="5">
        <v>71</v>
      </c>
      <c r="D102" s="5">
        <v>61</v>
      </c>
      <c r="E102" s="6">
        <f t="shared" si="8"/>
        <v>-0.14084507042253522</v>
      </c>
    </row>
    <row r="103" spans="2:5" ht="20.100000000000001" customHeight="1" thickBot="1" x14ac:dyDescent="0.25">
      <c r="B103" s="4" t="s">
        <v>98</v>
      </c>
      <c r="C103" s="6">
        <f>(C101+C102)/C100</f>
        <v>0.73469387755102045</v>
      </c>
      <c r="D103" s="6">
        <f>(D101+D102)/D100</f>
        <v>0.72774869109947649</v>
      </c>
      <c r="E103" s="6">
        <f t="shared" si="8"/>
        <v>-9.4531704479348354E-3</v>
      </c>
    </row>
    <row r="104" spans="2:5" ht="20.100000000000001" customHeight="1" thickBot="1" x14ac:dyDescent="0.25">
      <c r="B104" s="4" t="s">
        <v>39</v>
      </c>
      <c r="C104" s="6">
        <v>0.72983870967741937</v>
      </c>
      <c r="D104" s="6">
        <v>0.735593220338983</v>
      </c>
      <c r="E104" s="6">
        <f t="shared" si="8"/>
        <v>7.8846333926396658E-3</v>
      </c>
    </row>
    <row r="105" spans="2:5" ht="20.100000000000001" customHeight="1" thickBot="1" x14ac:dyDescent="0.25">
      <c r="B105" s="4" t="s">
        <v>40</v>
      </c>
      <c r="C105" s="6">
        <v>0.74736842105263157</v>
      </c>
      <c r="D105" s="6">
        <v>0.70114942528735635</v>
      </c>
      <c r="E105" s="6">
        <f t="shared" si="8"/>
        <v>-6.1842318277480927E-2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361</v>
      </c>
      <c r="D112" s="5">
        <v>370</v>
      </c>
      <c r="E112" s="6">
        <f>IF(C112&gt;0,(D112-C112)/C112,"-")</f>
        <v>2.4930747922437674E-2</v>
      </c>
    </row>
    <row r="113" spans="2:14" ht="15" thickBot="1" x14ac:dyDescent="0.25">
      <c r="B113" s="4" t="s">
        <v>56</v>
      </c>
      <c r="C113" s="5">
        <v>232</v>
      </c>
      <c r="D113" s="5">
        <v>232</v>
      </c>
      <c r="E113" s="6">
        <f t="shared" ref="E113:E114" si="9">IF(C113&gt;0,(D113-C113)/C113,"-")</f>
        <v>0</v>
      </c>
    </row>
    <row r="114" spans="2:14" ht="15" thickBot="1" x14ac:dyDescent="0.25">
      <c r="B114" s="4" t="s">
        <v>57</v>
      </c>
      <c r="C114" s="5">
        <v>129</v>
      </c>
      <c r="D114" s="5">
        <v>138</v>
      </c>
      <c r="E114" s="6">
        <f t="shared" si="9"/>
        <v>6.9767441860465115E-2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2</v>
      </c>
      <c r="E128" s="10">
        <v>1</v>
      </c>
      <c r="F128" s="10">
        <v>5</v>
      </c>
      <c r="G128" s="10">
        <v>0</v>
      </c>
      <c r="H128" s="10">
        <v>0</v>
      </c>
      <c r="I128" s="10">
        <v>1</v>
      </c>
      <c r="J128" s="10">
        <v>1</v>
      </c>
      <c r="K128" s="6">
        <f>IF(C128=0,"-",(G128-C128)/C128)</f>
        <v>-1</v>
      </c>
      <c r="L128" s="6">
        <f t="shared" ref="L128:N133" si="10">IF(D128=0,"-",(H128-D128)/D128)</f>
        <v>-1</v>
      </c>
      <c r="M128" s="6">
        <f t="shared" si="10"/>
        <v>0</v>
      </c>
      <c r="N128" s="6">
        <f t="shared" si="10"/>
        <v>-0.8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2</v>
      </c>
      <c r="H129" s="10">
        <v>0</v>
      </c>
      <c r="I129" s="10">
        <v>0</v>
      </c>
      <c r="J129" s="10">
        <v>2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2</v>
      </c>
      <c r="E133" s="10">
        <v>1</v>
      </c>
      <c r="F133" s="10">
        <v>5</v>
      </c>
      <c r="G133" s="10">
        <v>2</v>
      </c>
      <c r="H133" s="10">
        <v>0</v>
      </c>
      <c r="I133" s="10">
        <v>1</v>
      </c>
      <c r="J133" s="10">
        <v>3</v>
      </c>
      <c r="K133" s="6">
        <f t="shared" si="11"/>
        <v>0</v>
      </c>
      <c r="L133" s="6">
        <f t="shared" si="10"/>
        <v>-1</v>
      </c>
      <c r="M133" s="6">
        <f t="shared" si="10"/>
        <v>0</v>
      </c>
      <c r="N133" s="6">
        <f t="shared" si="10"/>
        <v>-0.4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>
        <f t="shared" si="12"/>
        <v>1</v>
      </c>
      <c r="J134" s="6">
        <f t="shared" si="12"/>
        <v>0.33333333333333331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-0.66666666666666674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5</v>
      </c>
      <c r="D143" s="10">
        <v>0</v>
      </c>
      <c r="E143" s="10">
        <v>0</v>
      </c>
      <c r="F143" s="10">
        <v>5</v>
      </c>
      <c r="G143" s="10">
        <v>4</v>
      </c>
      <c r="H143" s="10">
        <v>0</v>
      </c>
      <c r="I143" s="10">
        <v>1</v>
      </c>
      <c r="J143" s="10">
        <v>5</v>
      </c>
      <c r="K143" s="6">
        <f>IF(C143=0,"-",(G143-C143)/C143)</f>
        <v>-0.2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7</v>
      </c>
      <c r="H144" s="10">
        <v>0</v>
      </c>
      <c r="I144" s="10">
        <v>1</v>
      </c>
      <c r="J144" s="10">
        <v>8</v>
      </c>
      <c r="K144" s="6">
        <f t="shared" ref="K144:K147" si="16">IF(C144=0,"-",(G144-C144)/C144)</f>
        <v>6</v>
      </c>
      <c r="L144" s="6" t="str">
        <f t="shared" si="15"/>
        <v>-</v>
      </c>
      <c r="M144" s="6" t="str">
        <f t="shared" si="15"/>
        <v>-</v>
      </c>
      <c r="N144" s="6">
        <f t="shared" si="15"/>
        <v>7</v>
      </c>
    </row>
    <row r="145" spans="2:14" ht="15" thickBot="1" x14ac:dyDescent="0.25">
      <c r="B145" s="4" t="s">
        <v>73</v>
      </c>
      <c r="C145" s="10">
        <v>37</v>
      </c>
      <c r="D145" s="10">
        <v>0</v>
      </c>
      <c r="E145" s="10">
        <v>0</v>
      </c>
      <c r="F145" s="10">
        <v>37</v>
      </c>
      <c r="G145" s="10">
        <v>21</v>
      </c>
      <c r="H145" s="10">
        <v>0</v>
      </c>
      <c r="I145" s="10">
        <v>0</v>
      </c>
      <c r="J145" s="10">
        <v>21</v>
      </c>
      <c r="K145" s="6">
        <f t="shared" si="16"/>
        <v>-0.43243243243243246</v>
      </c>
      <c r="L145" s="6" t="str">
        <f t="shared" si="15"/>
        <v>-</v>
      </c>
      <c r="M145" s="6" t="str">
        <f t="shared" si="15"/>
        <v>-</v>
      </c>
      <c r="N145" s="6">
        <f t="shared" si="15"/>
        <v>-0.43243243243243246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0</v>
      </c>
      <c r="F146" s="10">
        <v>9</v>
      </c>
      <c r="G146" s="10">
        <v>6</v>
      </c>
      <c r="H146" s="10">
        <v>0</v>
      </c>
      <c r="I146" s="10">
        <v>1</v>
      </c>
      <c r="J146" s="10">
        <v>7</v>
      </c>
      <c r="K146" s="6">
        <f t="shared" si="16"/>
        <v>-0.33333333333333331</v>
      </c>
      <c r="L146" s="6" t="str">
        <f t="shared" si="15"/>
        <v>-</v>
      </c>
      <c r="M146" s="6" t="str">
        <f t="shared" si="15"/>
        <v>-</v>
      </c>
      <c r="N146" s="6">
        <f t="shared" si="15"/>
        <v>-0.22222222222222221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11</v>
      </c>
      <c r="H147" s="10">
        <v>0</v>
      </c>
      <c r="I147" s="10">
        <v>0</v>
      </c>
      <c r="J147" s="10">
        <v>11</v>
      </c>
      <c r="K147" s="6">
        <f t="shared" si="16"/>
        <v>10</v>
      </c>
      <c r="L147" s="6" t="str">
        <f t="shared" si="15"/>
        <v>-</v>
      </c>
      <c r="M147" s="6" t="str">
        <f t="shared" si="15"/>
        <v>-</v>
      </c>
      <c r="N147" s="6">
        <f t="shared" si="15"/>
        <v>10</v>
      </c>
    </row>
    <row r="148" spans="2:14" ht="15" thickBot="1" x14ac:dyDescent="0.25">
      <c r="B148" s="7" t="s">
        <v>68</v>
      </c>
      <c r="C148" s="10">
        <v>53</v>
      </c>
      <c r="D148" s="10">
        <v>0</v>
      </c>
      <c r="E148" s="10">
        <v>0</v>
      </c>
      <c r="F148" s="10">
        <v>53</v>
      </c>
      <c r="G148" s="10">
        <v>49</v>
      </c>
      <c r="H148" s="10">
        <v>0</v>
      </c>
      <c r="I148" s="10">
        <v>3</v>
      </c>
      <c r="J148" s="10">
        <v>52</v>
      </c>
      <c r="K148" s="6">
        <f t="shared" ref="K148" si="17">IF(C148=0,"-",(G148-C148)/C148)</f>
        <v>-7.5471698113207544E-2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-1.8867924528301886E-2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0.11904761904761904</v>
      </c>
      <c r="D149" s="6" t="str">
        <f t="shared" si="21"/>
        <v>-</v>
      </c>
      <c r="E149" s="6" t="str">
        <f t="shared" si="21"/>
        <v>-</v>
      </c>
      <c r="F149" s="6">
        <f t="shared" si="21"/>
        <v>0.11904761904761904</v>
      </c>
      <c r="G149" s="6">
        <f t="shared" si="21"/>
        <v>0.16</v>
      </c>
      <c r="H149" s="6" t="str">
        <f t="shared" si="21"/>
        <v>-</v>
      </c>
      <c r="I149" s="6">
        <f t="shared" si="21"/>
        <v>1</v>
      </c>
      <c r="J149" s="6">
        <f t="shared" si="21"/>
        <v>0.19230769230769232</v>
      </c>
      <c r="K149" s="6">
        <f>IF(OR(C149="-",G149="-"),"-",(G149-C149)/C149)</f>
        <v>0.34400000000000008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0.61538461538461553</v>
      </c>
    </row>
    <row r="150" spans="2:14" ht="29.25" thickBot="1" x14ac:dyDescent="0.25">
      <c r="B150" s="7" t="s">
        <v>77</v>
      </c>
      <c r="C150" s="6">
        <f t="shared" si="21"/>
        <v>0.1</v>
      </c>
      <c r="D150" s="6" t="str">
        <f t="shared" si="21"/>
        <v>-</v>
      </c>
      <c r="E150" s="6" t="str">
        <f t="shared" si="21"/>
        <v>-</v>
      </c>
      <c r="F150" s="6">
        <f t="shared" si="21"/>
        <v>0.1</v>
      </c>
      <c r="G150" s="6">
        <f t="shared" si="21"/>
        <v>0.53846153846153844</v>
      </c>
      <c r="H150" s="6" t="str">
        <f t="shared" si="21"/>
        <v>-</v>
      </c>
      <c r="I150" s="6">
        <f t="shared" si="21"/>
        <v>0.5</v>
      </c>
      <c r="J150" s="6">
        <f t="shared" si="21"/>
        <v>0.53333333333333333</v>
      </c>
      <c r="K150" s="6">
        <f>IF(OR(C150="-",G150="-"),"-",(G150-C150)/C150)</f>
        <v>4.3846153846153841</v>
      </c>
      <c r="L150" s="6" t="str">
        <f t="shared" si="22"/>
        <v>-</v>
      </c>
      <c r="M150" s="6" t="str">
        <f t="shared" si="22"/>
        <v>-</v>
      </c>
      <c r="N150" s="6">
        <f t="shared" si="22"/>
        <v>4.333333333333333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45</v>
      </c>
      <c r="D157" s="19">
        <v>27</v>
      </c>
      <c r="E157" s="18">
        <f>IF(C157=0,"-",(D157-C157)/C157)</f>
        <v>-0.4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7</v>
      </c>
      <c r="D158" s="19">
        <v>11</v>
      </c>
      <c r="E158" s="18">
        <f t="shared" ref="E158:E159" si="23">IF(C158=0,"-",(D158-C158)/C158)</f>
        <v>0.5714285714285714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0.84905660377358494</v>
      </c>
      <c r="D160" s="18">
        <f>IF(D157=0,"-",D157/(D157+D158+D159))</f>
        <v>0.71052631578947367</v>
      </c>
      <c r="E160" s="18">
        <f>IF(OR(C160="-",D160="-"),"-",(D160-C160)/C160)</f>
        <v>-0.16315789473684214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5</v>
      </c>
      <c r="D166" s="5">
        <v>3</v>
      </c>
      <c r="E166" s="6">
        <f>IF(C166=0,"-",(D166-C166)/C166)</f>
        <v>-0.4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1</v>
      </c>
      <c r="E167" s="6">
        <f t="shared" ref="E167:E168" si="24">IF(C167=0,"-",(D167-C167)/C167)</f>
        <v>-0.5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0.33333333333333331</v>
      </c>
      <c r="E169" s="6">
        <f t="shared" ref="E169:E171" si="25">IF(OR(C169="-",D169="-"),"-",(D169-C169)/C169)</f>
        <v>-0.66666666666666674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0.33333333333333331</v>
      </c>
      <c r="E170" s="6">
        <f t="shared" si="25"/>
        <v>-0.66666666666666674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5</v>
      </c>
      <c r="E178" s="6">
        <f>IF(C178=0,"-",(D178-C178)/C178)</f>
        <v>1.5</v>
      </c>
      <c r="H178" s="13"/>
    </row>
    <row r="179" spans="2:8" ht="15" thickBot="1" x14ac:dyDescent="0.25">
      <c r="B179" s="4" t="s">
        <v>43</v>
      </c>
      <c r="C179" s="5">
        <v>0</v>
      </c>
      <c r="D179" s="5">
        <v>3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2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2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63</v>
      </c>
      <c r="D182" s="5">
        <v>53</v>
      </c>
      <c r="E182" s="6">
        <f t="shared" si="26"/>
        <v>-0.15873015873015872</v>
      </c>
      <c r="H182" s="13"/>
    </row>
    <row r="183" spans="2:8" ht="15" thickBot="1" x14ac:dyDescent="0.25">
      <c r="B183" s="4" t="s">
        <v>47</v>
      </c>
      <c r="C183" s="5">
        <v>60</v>
      </c>
      <c r="D183" s="5">
        <v>50</v>
      </c>
      <c r="E183" s="6">
        <f t="shared" si="26"/>
        <v>-0.16666666666666666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3</v>
      </c>
      <c r="E185" s="6">
        <f t="shared" si="26"/>
        <v>0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6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6</v>
      </c>
      <c r="E199" s="6">
        <f t="shared" si="27"/>
        <v>0.5</v>
      </c>
    </row>
    <row r="200" spans="2:5" ht="15" thickBot="1" x14ac:dyDescent="0.25">
      <c r="B200" s="4" t="s">
        <v>85</v>
      </c>
      <c r="C200" s="5">
        <v>4</v>
      </c>
      <c r="D200" s="5">
        <v>3</v>
      </c>
      <c r="E200" s="6">
        <f t="shared" si="27"/>
        <v>-0.25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6</v>
      </c>
      <c r="E208" s="6">
        <f t="shared" si="28"/>
        <v>0.5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5</v>
      </c>
      <c r="E209" s="6">
        <f t="shared" si="28"/>
        <v>0.66666666666666663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1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7</v>
      </c>
      <c r="E221" s="6">
        <f t="shared" ref="E221:E223" si="30">IF(C221=0,"-",(D221-C221)/C221)</f>
        <v>1.3333333333333333</v>
      </c>
    </row>
    <row r="222" spans="2:5" ht="15" thickBot="1" x14ac:dyDescent="0.25">
      <c r="B222" s="16" t="s">
        <v>92</v>
      </c>
      <c r="C222" s="5">
        <v>5</v>
      </c>
      <c r="D222" s="5">
        <v>7</v>
      </c>
      <c r="E222" s="6">
        <f t="shared" si="30"/>
        <v>0.4</v>
      </c>
    </row>
    <row r="223" spans="2:5" ht="15" thickBot="1" x14ac:dyDescent="0.25">
      <c r="B223" s="16" t="s">
        <v>93</v>
      </c>
      <c r="C223" s="5">
        <v>3</v>
      </c>
      <c r="D223" s="5">
        <v>11</v>
      </c>
      <c r="E223" s="6">
        <f t="shared" si="30"/>
        <v>2.6666666666666665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4º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1508</v>
      </c>
      <c r="D14" s="5">
        <v>1712</v>
      </c>
      <c r="E14" s="6">
        <f>IF(C14&gt;0,(D14-C14)/C14)</f>
        <v>0.13527851458885942</v>
      </c>
    </row>
    <row r="15" spans="1:5" ht="20.100000000000001" customHeight="1" thickBot="1" x14ac:dyDescent="0.25">
      <c r="B15" s="4" t="s">
        <v>17</v>
      </c>
      <c r="C15" s="5">
        <v>1445</v>
      </c>
      <c r="D15" s="5">
        <v>1656</v>
      </c>
      <c r="E15" s="6">
        <f t="shared" ref="E15:E25" si="0">IF(C15&gt;0,(D15-C15)/C15)</f>
        <v>0.14602076124567473</v>
      </c>
    </row>
    <row r="16" spans="1:5" ht="20.100000000000001" customHeight="1" thickBot="1" x14ac:dyDescent="0.25">
      <c r="B16" s="4" t="s">
        <v>18</v>
      </c>
      <c r="C16" s="5">
        <v>1005</v>
      </c>
      <c r="D16" s="5">
        <v>1169</v>
      </c>
      <c r="E16" s="6">
        <f t="shared" si="0"/>
        <v>0.16318407960199005</v>
      </c>
    </row>
    <row r="17" spans="2:5" ht="20.100000000000001" customHeight="1" thickBot="1" x14ac:dyDescent="0.25">
      <c r="B17" s="4" t="s">
        <v>19</v>
      </c>
      <c r="C17" s="5">
        <v>440</v>
      </c>
      <c r="D17" s="5">
        <v>487</v>
      </c>
      <c r="E17" s="6">
        <f t="shared" si="0"/>
        <v>0.10681818181818181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3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0.30449826989619377</v>
      </c>
      <c r="D20" s="6">
        <f>D17/D15</f>
        <v>0.29408212560386471</v>
      </c>
      <c r="E20" s="6">
        <f t="shared" si="0"/>
        <v>-3.4207564778217049E-2</v>
      </c>
    </row>
    <row r="21" spans="2:5" ht="30" customHeight="1" thickBot="1" x14ac:dyDescent="0.25">
      <c r="B21" s="4" t="s">
        <v>23</v>
      </c>
      <c r="C21" s="5">
        <v>117</v>
      </c>
      <c r="D21" s="5">
        <v>93</v>
      </c>
      <c r="E21" s="6">
        <f t="shared" si="0"/>
        <v>-0.20512820512820512</v>
      </c>
    </row>
    <row r="22" spans="2:5" ht="20.100000000000001" customHeight="1" thickBot="1" x14ac:dyDescent="0.25">
      <c r="B22" s="4" t="s">
        <v>24</v>
      </c>
      <c r="C22" s="5">
        <v>80</v>
      </c>
      <c r="D22" s="5">
        <v>59</v>
      </c>
      <c r="E22" s="6">
        <f t="shared" si="0"/>
        <v>-0.26250000000000001</v>
      </c>
    </row>
    <row r="23" spans="2:5" ht="20.100000000000001" customHeight="1" thickBot="1" x14ac:dyDescent="0.25">
      <c r="B23" s="4" t="s">
        <v>25</v>
      </c>
      <c r="C23" s="5">
        <v>37</v>
      </c>
      <c r="D23" s="5">
        <v>34</v>
      </c>
      <c r="E23" s="6">
        <f t="shared" si="0"/>
        <v>-8.1081081081081086E-2</v>
      </c>
    </row>
    <row r="24" spans="2:5" ht="20.100000000000001" customHeight="1" thickBot="1" x14ac:dyDescent="0.25">
      <c r="B24" s="4" t="s">
        <v>21</v>
      </c>
      <c r="C24" s="6">
        <f>C23/C21</f>
        <v>0.31623931623931623</v>
      </c>
      <c r="D24" s="6">
        <f t="shared" ref="D24" si="1">D23/D21</f>
        <v>0.36559139784946237</v>
      </c>
      <c r="E24" s="6">
        <f t="shared" si="0"/>
        <v>0.15605928509154324</v>
      </c>
    </row>
    <row r="25" spans="2:5" ht="20.100000000000001" customHeight="1" thickBot="1" x14ac:dyDescent="0.25">
      <c r="B25" s="7" t="s">
        <v>26</v>
      </c>
      <c r="C25" s="6">
        <v>0.14093092434106258</v>
      </c>
      <c r="D25" s="6">
        <v>0.15964800314668529</v>
      </c>
      <c r="E25" s="6">
        <f t="shared" si="0"/>
        <v>0.13281030329671351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396</v>
      </c>
      <c r="D34" s="5">
        <v>495</v>
      </c>
      <c r="E34" s="6">
        <f>IF(C34&gt;0,(D34-C34)/C34,"-")</f>
        <v>0.25</v>
      </c>
    </row>
    <row r="35" spans="2:5" ht="20.100000000000001" customHeight="1" thickBot="1" x14ac:dyDescent="0.25">
      <c r="B35" s="4" t="s">
        <v>29</v>
      </c>
      <c r="C35" s="5">
        <v>1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295</v>
      </c>
      <c r="D36" s="5">
        <v>328</v>
      </c>
      <c r="E36" s="6">
        <f t="shared" si="2"/>
        <v>0.11186440677966102</v>
      </c>
    </row>
    <row r="37" spans="2:5" ht="20.100000000000001" customHeight="1" thickBot="1" x14ac:dyDescent="0.25">
      <c r="B37" s="4" t="s">
        <v>30</v>
      </c>
      <c r="C37" s="5">
        <v>100</v>
      </c>
      <c r="D37" s="5">
        <v>167</v>
      </c>
      <c r="E37" s="6">
        <f t="shared" si="2"/>
        <v>0.67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252</v>
      </c>
      <c r="D44" s="5">
        <v>309</v>
      </c>
      <c r="E44" s="6">
        <f>IF(C44&gt;0,(D44-C44)/C44,"-")</f>
        <v>0.22619047619047619</v>
      </c>
    </row>
    <row r="45" spans="2:5" ht="20.100000000000001" customHeight="1" thickBot="1" x14ac:dyDescent="0.25">
      <c r="B45" s="4" t="s">
        <v>34</v>
      </c>
      <c r="C45" s="5">
        <v>16</v>
      </c>
      <c r="D45" s="5">
        <v>32</v>
      </c>
      <c r="E45" s="6">
        <f t="shared" ref="E45:E51" si="3">IF(C45&gt;0,(D45-C45)/C45,"-")</f>
        <v>1</v>
      </c>
    </row>
    <row r="46" spans="2:5" ht="20.100000000000001" customHeight="1" thickBot="1" x14ac:dyDescent="0.25">
      <c r="B46" s="4" t="s">
        <v>31</v>
      </c>
      <c r="C46" s="5">
        <v>11</v>
      </c>
      <c r="D46" s="5">
        <v>6</v>
      </c>
      <c r="E46" s="6">
        <f t="shared" si="3"/>
        <v>-0.45454545454545453</v>
      </c>
    </row>
    <row r="47" spans="2:5" ht="20.100000000000001" customHeight="1" thickBot="1" x14ac:dyDescent="0.25">
      <c r="B47" s="4" t="s">
        <v>32</v>
      </c>
      <c r="C47" s="5">
        <v>706</v>
      </c>
      <c r="D47" s="5">
        <v>645</v>
      </c>
      <c r="E47" s="6">
        <f t="shared" si="3"/>
        <v>-8.640226628895184E-2</v>
      </c>
    </row>
    <row r="48" spans="2:5" ht="20.100000000000001" customHeight="1" thickBot="1" x14ac:dyDescent="0.25">
      <c r="B48" s="4" t="s">
        <v>35</v>
      </c>
      <c r="C48" s="5">
        <v>294</v>
      </c>
      <c r="D48" s="5">
        <v>241</v>
      </c>
      <c r="E48" s="6">
        <f t="shared" si="3"/>
        <v>-0.18027210884353742</v>
      </c>
    </row>
    <row r="49" spans="2:5" ht="20.100000000000001" customHeight="1" thickBot="1" x14ac:dyDescent="0.25">
      <c r="B49" s="4" t="s">
        <v>67</v>
      </c>
      <c r="C49" s="5">
        <v>180</v>
      </c>
      <c r="D49" s="5">
        <v>151</v>
      </c>
      <c r="E49" s="6">
        <f t="shared" si="3"/>
        <v>-0.16111111111111112</v>
      </c>
    </row>
    <row r="50" spans="2:5" ht="20.100000000000001" customHeight="1" collapsed="1" thickBot="1" x14ac:dyDescent="0.25">
      <c r="B50" s="4" t="s">
        <v>36</v>
      </c>
      <c r="C50" s="6">
        <f>C44/(C44+C45)</f>
        <v>0.94029850746268662</v>
      </c>
      <c r="D50" s="6">
        <f>D44/(D44+D45)</f>
        <v>0.90615835777126097</v>
      </c>
      <c r="E50" s="6">
        <f t="shared" si="3"/>
        <v>-3.6307778243262194E-2</v>
      </c>
    </row>
    <row r="51" spans="2:5" ht="20.100000000000001" customHeight="1" thickBot="1" x14ac:dyDescent="0.25">
      <c r="B51" s="4" t="s">
        <v>37</v>
      </c>
      <c r="C51" s="6">
        <f>C47/(C46+C47)</f>
        <v>0.98465829846582986</v>
      </c>
      <c r="D51" s="6">
        <f t="shared" ref="D51" si="4">D47/(D46+D47)</f>
        <v>0.99078341013824889</v>
      </c>
      <c r="E51" s="6">
        <f t="shared" si="3"/>
        <v>6.2205454236890102E-3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271</v>
      </c>
      <c r="D58" s="5">
        <v>342</v>
      </c>
      <c r="E58" s="6">
        <f>IF(C58&gt;0,(D58-C58)/C58,"-")</f>
        <v>0.26199261992619927</v>
      </c>
    </row>
    <row r="59" spans="2:5" ht="20.100000000000001" customHeight="1" thickBot="1" x14ac:dyDescent="0.25">
      <c r="B59" s="4" t="s">
        <v>41</v>
      </c>
      <c r="C59" s="5">
        <v>179</v>
      </c>
      <c r="D59" s="5">
        <v>217</v>
      </c>
      <c r="E59" s="6">
        <f t="shared" ref="E59:E63" si="5">IF(C59&gt;0,(D59-C59)/C59,"-")</f>
        <v>0.21229050279329609</v>
      </c>
    </row>
    <row r="60" spans="2:5" ht="20.100000000000001" customHeight="1" thickBot="1" x14ac:dyDescent="0.25">
      <c r="B60" s="4" t="s">
        <v>42</v>
      </c>
      <c r="C60" s="5">
        <v>75</v>
      </c>
      <c r="D60" s="5">
        <v>92</v>
      </c>
      <c r="E60" s="6">
        <f t="shared" si="5"/>
        <v>0.22666666666666666</v>
      </c>
    </row>
    <row r="61" spans="2:5" ht="20.100000000000001" customHeight="1" collapsed="1" thickBot="1" x14ac:dyDescent="0.25">
      <c r="B61" s="4" t="s">
        <v>98</v>
      </c>
      <c r="C61" s="6">
        <f>(C59+C60)/C58</f>
        <v>0.9372693726937269</v>
      </c>
      <c r="D61" s="6">
        <f>(D59+D60)/D58</f>
        <v>0.90350877192982459</v>
      </c>
      <c r="E61" s="6">
        <f t="shared" si="5"/>
        <v>-3.6020168531565061E-2</v>
      </c>
    </row>
    <row r="62" spans="2:5" ht="20.100000000000001" customHeight="1" thickBot="1" x14ac:dyDescent="0.25">
      <c r="B62" s="4" t="s">
        <v>39</v>
      </c>
      <c r="C62" s="6">
        <v>0.91794871794871791</v>
      </c>
      <c r="D62" s="6">
        <v>0.88211382113821135</v>
      </c>
      <c r="E62" s="6">
        <f t="shared" si="5"/>
        <v>-3.9038016078484797E-2</v>
      </c>
    </row>
    <row r="63" spans="2:5" ht="20.100000000000001" customHeight="1" thickBot="1" x14ac:dyDescent="0.25">
      <c r="B63" s="4" t="s">
        <v>40</v>
      </c>
      <c r="C63" s="6">
        <v>0.98684210526315785</v>
      </c>
      <c r="D63" s="6">
        <v>0.95833333333333337</v>
      </c>
      <c r="E63" s="6">
        <f t="shared" si="5"/>
        <v>-2.8888888888888811E-2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1754</v>
      </c>
      <c r="D70" s="5">
        <v>1942</v>
      </c>
      <c r="E70" s="6">
        <f>IF(C70&gt;0,(D70-C70)/C70,"-")</f>
        <v>0.10718358038768529</v>
      </c>
    </row>
    <row r="71" spans="2:5" ht="20.100000000000001" customHeight="1" thickBot="1" x14ac:dyDescent="0.25">
      <c r="B71" s="4" t="s">
        <v>45</v>
      </c>
      <c r="C71" s="5">
        <v>635</v>
      </c>
      <c r="D71" s="5">
        <v>719</v>
      </c>
      <c r="E71" s="6">
        <f t="shared" ref="E71:E77" si="6">IF(C71&gt;0,(D71-C71)/C71,"-")</f>
        <v>0.13228346456692913</v>
      </c>
    </row>
    <row r="72" spans="2:5" ht="20.100000000000001" customHeight="1" thickBot="1" x14ac:dyDescent="0.25">
      <c r="B72" s="4" t="s">
        <v>43</v>
      </c>
      <c r="C72" s="5">
        <v>0</v>
      </c>
      <c r="D72" s="5">
        <v>0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781</v>
      </c>
      <c r="D73" s="5">
        <v>840</v>
      </c>
      <c r="E73" s="6">
        <f t="shared" si="6"/>
        <v>7.5544174135723438E-2</v>
      </c>
    </row>
    <row r="74" spans="2:5" ht="20.100000000000001" customHeight="1" thickBot="1" x14ac:dyDescent="0.25">
      <c r="B74" s="4" t="s">
        <v>47</v>
      </c>
      <c r="C74" s="5">
        <v>273</v>
      </c>
      <c r="D74" s="5">
        <v>297</v>
      </c>
      <c r="E74" s="6">
        <f t="shared" si="6"/>
        <v>8.7912087912087919E-2</v>
      </c>
    </row>
    <row r="75" spans="2:5" ht="20.100000000000001" customHeight="1" thickBot="1" x14ac:dyDescent="0.25">
      <c r="B75" s="4" t="s">
        <v>48</v>
      </c>
      <c r="C75" s="5">
        <v>65</v>
      </c>
      <c r="D75" s="5">
        <v>85</v>
      </c>
      <c r="E75" s="6">
        <f t="shared" si="6"/>
        <v>0.30769230769230771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117</v>
      </c>
      <c r="D90" s="5">
        <v>128</v>
      </c>
      <c r="E90" s="6">
        <f>IF(C90&gt;0,(D90-C90)/C90,"-")</f>
        <v>9.4017094017094016E-2</v>
      </c>
    </row>
    <row r="91" spans="2:5" ht="29.25" thickBot="1" x14ac:dyDescent="0.25">
      <c r="B91" s="4" t="s">
        <v>52</v>
      </c>
      <c r="C91" s="5">
        <v>97</v>
      </c>
      <c r="D91" s="5">
        <v>111</v>
      </c>
      <c r="E91" s="6">
        <f t="shared" ref="E91:E93" si="7">IF(C91&gt;0,(D91-C91)/C91,"-")</f>
        <v>0.14432989690721648</v>
      </c>
    </row>
    <row r="92" spans="2:5" ht="29.25" customHeight="1" thickBot="1" x14ac:dyDescent="0.25">
      <c r="B92" s="4" t="s">
        <v>53</v>
      </c>
      <c r="C92" s="5">
        <v>100</v>
      </c>
      <c r="D92" s="5">
        <v>132</v>
      </c>
      <c r="E92" s="6">
        <f t="shared" si="7"/>
        <v>0.32</v>
      </c>
    </row>
    <row r="93" spans="2:5" ht="29.25" customHeight="1" thickBot="1" x14ac:dyDescent="0.25">
      <c r="B93" s="4" t="s">
        <v>54</v>
      </c>
      <c r="C93" s="6">
        <f>(C90+C91)/(C90+C91+C92)</f>
        <v>0.68152866242038213</v>
      </c>
      <c r="D93" s="6">
        <f>(D90+D91)/(D90+D91+D92)</f>
        <v>0.64420485175202158</v>
      </c>
      <c r="E93" s="6">
        <f t="shared" si="7"/>
        <v>-5.4764843690958936E-2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316</v>
      </c>
      <c r="D100" s="5">
        <v>382</v>
      </c>
      <c r="E100" s="6">
        <f>IF(C100&gt;0,(D100-C100)/C100,"-")</f>
        <v>0.20886075949367089</v>
      </c>
    </row>
    <row r="101" spans="2:5" ht="20.100000000000001" customHeight="1" thickBot="1" x14ac:dyDescent="0.25">
      <c r="B101" s="4" t="s">
        <v>41</v>
      </c>
      <c r="C101" s="5">
        <v>138</v>
      </c>
      <c r="D101" s="5">
        <v>173</v>
      </c>
      <c r="E101" s="6">
        <f t="shared" ref="E101:E105" si="8">IF(C101&gt;0,(D101-C101)/C101,"-")</f>
        <v>0.25362318840579712</v>
      </c>
    </row>
    <row r="102" spans="2:5" ht="20.100000000000001" customHeight="1" thickBot="1" x14ac:dyDescent="0.25">
      <c r="B102" s="4" t="s">
        <v>42</v>
      </c>
      <c r="C102" s="5">
        <v>77</v>
      </c>
      <c r="D102" s="5">
        <v>75</v>
      </c>
      <c r="E102" s="6">
        <f t="shared" si="8"/>
        <v>-2.5974025974025976E-2</v>
      </c>
    </row>
    <row r="103" spans="2:5" ht="20.100000000000001" customHeight="1" thickBot="1" x14ac:dyDescent="0.25">
      <c r="B103" s="4" t="s">
        <v>98</v>
      </c>
      <c r="C103" s="6">
        <f>(C101+C102)/C100</f>
        <v>0.680379746835443</v>
      </c>
      <c r="D103" s="6">
        <f>(D101+D102)/D100</f>
        <v>0.64921465968586389</v>
      </c>
      <c r="E103" s="6">
        <f t="shared" si="8"/>
        <v>-4.5805430415195345E-2</v>
      </c>
    </row>
    <row r="104" spans="2:5" ht="20.100000000000001" customHeight="1" thickBot="1" x14ac:dyDescent="0.25">
      <c r="B104" s="4" t="s">
        <v>39</v>
      </c>
      <c r="C104" s="6">
        <v>0.69</v>
      </c>
      <c r="D104" s="6">
        <v>0.61785714285714288</v>
      </c>
      <c r="E104" s="6">
        <f t="shared" si="8"/>
        <v>-0.10455486542443053</v>
      </c>
    </row>
    <row r="105" spans="2:5" ht="20.100000000000001" customHeight="1" thickBot="1" x14ac:dyDescent="0.25">
      <c r="B105" s="4" t="s">
        <v>40</v>
      </c>
      <c r="C105" s="6">
        <v>0.66379310344827591</v>
      </c>
      <c r="D105" s="6">
        <v>0.73529411764705888</v>
      </c>
      <c r="E105" s="6">
        <f t="shared" si="8"/>
        <v>0.10771581359816654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354</v>
      </c>
      <c r="D112" s="5">
        <v>310</v>
      </c>
      <c r="E112" s="6">
        <f>IF(C112&gt;0,(D112-C112)/C112,"-")</f>
        <v>-0.12429378531073447</v>
      </c>
    </row>
    <row r="113" spans="2:14" ht="15" thickBot="1" x14ac:dyDescent="0.25">
      <c r="B113" s="4" t="s">
        <v>56</v>
      </c>
      <c r="C113" s="5">
        <v>183</v>
      </c>
      <c r="D113" s="5">
        <v>141</v>
      </c>
      <c r="E113" s="6">
        <f t="shared" ref="E113:E114" si="9">IF(C113&gt;0,(D113-C113)/C113,"-")</f>
        <v>-0.22950819672131148</v>
      </c>
    </row>
    <row r="114" spans="2:14" ht="15" thickBot="1" x14ac:dyDescent="0.25">
      <c r="B114" s="4" t="s">
        <v>57</v>
      </c>
      <c r="C114" s="5">
        <v>171</v>
      </c>
      <c r="D114" s="5">
        <v>169</v>
      </c>
      <c r="E114" s="6">
        <f t="shared" si="9"/>
        <v>-1.1695906432748537E-2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0</v>
      </c>
      <c r="E128" s="10">
        <v>2</v>
      </c>
      <c r="F128" s="10">
        <v>4</v>
      </c>
      <c r="G128" s="10">
        <v>2</v>
      </c>
      <c r="H128" s="10">
        <v>1</v>
      </c>
      <c r="I128" s="10">
        <v>0</v>
      </c>
      <c r="J128" s="10">
        <v>3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-0.25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2</v>
      </c>
      <c r="F133" s="10">
        <v>4</v>
      </c>
      <c r="G133" s="10">
        <v>3</v>
      </c>
      <c r="H133" s="10">
        <v>1</v>
      </c>
      <c r="I133" s="10">
        <v>0</v>
      </c>
      <c r="J133" s="10">
        <v>4</v>
      </c>
      <c r="K133" s="6">
        <f t="shared" si="11"/>
        <v>0.5</v>
      </c>
      <c r="L133" s="6" t="str">
        <f t="shared" si="10"/>
        <v>-</v>
      </c>
      <c r="M133" s="6">
        <f t="shared" si="10"/>
        <v>-1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0.66666666666666663</v>
      </c>
      <c r="H134" s="6">
        <f t="shared" si="12"/>
        <v>1</v>
      </c>
      <c r="I134" s="6" t="str">
        <f t="shared" si="12"/>
        <v>-</v>
      </c>
      <c r="J134" s="6">
        <f t="shared" si="12"/>
        <v>0.75</v>
      </c>
      <c r="K134" s="6">
        <f>IF(OR(C134="-",G134="-"),"-",(G134-C134)/C134)</f>
        <v>-0.33333333333333337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-0.25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10</v>
      </c>
      <c r="D143" s="10">
        <v>0</v>
      </c>
      <c r="E143" s="10">
        <v>1</v>
      </c>
      <c r="F143" s="10">
        <v>11</v>
      </c>
      <c r="G143" s="10">
        <v>5</v>
      </c>
      <c r="H143" s="10">
        <v>0</v>
      </c>
      <c r="I143" s="10">
        <v>0</v>
      </c>
      <c r="J143" s="10">
        <v>5</v>
      </c>
      <c r="K143" s="6">
        <f>IF(C143=0,"-",(G143-C143)/C143)</f>
        <v>-0.5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-0.54545454545454541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1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34</v>
      </c>
      <c r="D145" s="10">
        <v>0</v>
      </c>
      <c r="E145" s="10">
        <v>8</v>
      </c>
      <c r="F145" s="10">
        <v>42</v>
      </c>
      <c r="G145" s="10">
        <v>19</v>
      </c>
      <c r="H145" s="10">
        <v>0</v>
      </c>
      <c r="I145" s="10">
        <v>3</v>
      </c>
      <c r="J145" s="10">
        <v>22</v>
      </c>
      <c r="K145" s="6">
        <f t="shared" si="16"/>
        <v>-0.44117647058823528</v>
      </c>
      <c r="L145" s="6" t="str">
        <f t="shared" si="15"/>
        <v>-</v>
      </c>
      <c r="M145" s="6">
        <f t="shared" si="15"/>
        <v>-0.625</v>
      </c>
      <c r="N145" s="6">
        <f t="shared" si="15"/>
        <v>-0.47619047619047616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1</v>
      </c>
      <c r="F146" s="10">
        <v>10</v>
      </c>
      <c r="G146" s="10">
        <v>8</v>
      </c>
      <c r="H146" s="10">
        <v>0</v>
      </c>
      <c r="I146" s="10">
        <v>3</v>
      </c>
      <c r="J146" s="10">
        <v>11</v>
      </c>
      <c r="K146" s="6">
        <f t="shared" si="16"/>
        <v>-0.1111111111111111</v>
      </c>
      <c r="L146" s="6" t="str">
        <f t="shared" si="15"/>
        <v>-</v>
      </c>
      <c r="M146" s="6">
        <f t="shared" si="15"/>
        <v>2</v>
      </c>
      <c r="N146" s="6">
        <f t="shared" si="15"/>
        <v>0.1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54</v>
      </c>
      <c r="D148" s="10">
        <v>0</v>
      </c>
      <c r="E148" s="10">
        <v>11</v>
      </c>
      <c r="F148" s="10">
        <v>65</v>
      </c>
      <c r="G148" s="10">
        <v>32</v>
      </c>
      <c r="H148" s="10">
        <v>0</v>
      </c>
      <c r="I148" s="10">
        <v>6</v>
      </c>
      <c r="J148" s="10">
        <v>38</v>
      </c>
      <c r="K148" s="6">
        <f t="shared" ref="K148" si="17">IF(C148=0,"-",(G148-C148)/C148)</f>
        <v>-0.40740740740740738</v>
      </c>
      <c r="L148" s="6" t="str">
        <f t="shared" ref="L148" si="18">IF(D148=0,"-",(H148-D148)/D148)</f>
        <v>-</v>
      </c>
      <c r="M148" s="6">
        <f t="shared" ref="M148" si="19">IF(E148=0,"-",(I148-E148)/E148)</f>
        <v>-0.45454545454545453</v>
      </c>
      <c r="N148" s="6">
        <f t="shared" ref="N148" si="20">IF(F148=0,"-",(J148-F148)/F148)</f>
        <v>-0.41538461538461541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0.22727272727272727</v>
      </c>
      <c r="D149" s="6" t="str">
        <f t="shared" si="21"/>
        <v>-</v>
      </c>
      <c r="E149" s="6">
        <f t="shared" si="21"/>
        <v>0.1111111111111111</v>
      </c>
      <c r="F149" s="6">
        <f t="shared" si="21"/>
        <v>0.20754716981132076</v>
      </c>
      <c r="G149" s="6">
        <f t="shared" si="21"/>
        <v>0.20833333333333334</v>
      </c>
      <c r="H149" s="6" t="str">
        <f t="shared" si="21"/>
        <v>-</v>
      </c>
      <c r="I149" s="6" t="str">
        <f t="shared" si="21"/>
        <v>-</v>
      </c>
      <c r="J149" s="6">
        <f t="shared" si="21"/>
        <v>0.18518518518518517</v>
      </c>
      <c r="K149" s="6">
        <f>IF(OR(C149="-",G149="-"),"-",(G149-C149)/C149)</f>
        <v>-8.3333333333333259E-2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-0.10774410774410784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>
        <f t="shared" si="21"/>
        <v>0.5</v>
      </c>
      <c r="F150" s="6">
        <f t="shared" si="21"/>
        <v>9.0909090909090912E-2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43</v>
      </c>
      <c r="D157" s="19">
        <v>27</v>
      </c>
      <c r="E157" s="18">
        <f>IF(C157=0,"-",(D157-C157)/C157)</f>
        <v>-0.37209302325581395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10</v>
      </c>
      <c r="D158" s="19">
        <v>5</v>
      </c>
      <c r="E158" s="18">
        <f t="shared" ref="E158:E159" si="23">IF(C158=0,"-",(D158-C158)/C158)</f>
        <v>-0.5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0.79629629629629628</v>
      </c>
      <c r="D160" s="18">
        <f>IF(D157=0,"-",D157/(D157+D158+D159))</f>
        <v>0.84375</v>
      </c>
      <c r="E160" s="18">
        <f>IF(OR(C160="-",D160="-"),"-",(D160-C160)/C160)</f>
        <v>5.9593023255813976E-2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4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2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4</v>
      </c>
      <c r="D168" s="5">
        <v>1</v>
      </c>
      <c r="E168" s="6">
        <f t="shared" si="24"/>
        <v>-0.75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0.75</v>
      </c>
      <c r="E169" s="6">
        <f t="shared" ref="E169:E171" si="25">IF(OR(C169="-",D169="-"),"-",(D169-C169)/C169)</f>
        <v>-0.25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0.66666666666666663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1</v>
      </c>
      <c r="E178" s="6">
        <f>IF(C178=0,"-",(D178-C178)/C178)</f>
        <v>-0.75</v>
      </c>
      <c r="H178" s="13"/>
    </row>
    <row r="179" spans="2:8" ht="15" thickBot="1" x14ac:dyDescent="0.25">
      <c r="B179" s="4" t="s">
        <v>43</v>
      </c>
      <c r="C179" s="5">
        <v>2</v>
      </c>
      <c r="D179" s="5">
        <v>1</v>
      </c>
      <c r="E179" s="6">
        <f t="shared" ref="E179:E185" si="26">IF(C179=0,"-",(D179-C179)/C179)</f>
        <v>-0.5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71</v>
      </c>
      <c r="D182" s="5">
        <v>24</v>
      </c>
      <c r="E182" s="6">
        <f t="shared" si="26"/>
        <v>-0.6619718309859155</v>
      </c>
      <c r="H182" s="13"/>
    </row>
    <row r="183" spans="2:8" ht="15" thickBot="1" x14ac:dyDescent="0.25">
      <c r="B183" s="4" t="s">
        <v>47</v>
      </c>
      <c r="C183" s="5">
        <v>63</v>
      </c>
      <c r="D183" s="5">
        <v>22</v>
      </c>
      <c r="E183" s="6">
        <f t="shared" si="26"/>
        <v>-0.65079365079365081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8</v>
      </c>
      <c r="D185" s="5">
        <v>2</v>
      </c>
      <c r="E185" s="6">
        <f t="shared" si="26"/>
        <v>-0.75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1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1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1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1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0</v>
      </c>
      <c r="D222" s="5">
        <v>1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2</v>
      </c>
      <c r="D223" s="5">
        <v>3</v>
      </c>
      <c r="E223" s="6">
        <f t="shared" si="30"/>
        <v>0.5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2021-09-21T11:19:34Z</cp:lastPrinted>
  <dcterms:created xsi:type="dcterms:W3CDTF">2018-12-19T10:40:38Z</dcterms:created>
  <dcterms:modified xsi:type="dcterms:W3CDTF">2024-04-16T09:01:59Z</dcterms:modified>
</cp:coreProperties>
</file>